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GoogleDrive\STUDENCI\TESTY I SPRAWDZIANY\001 MSWB\MSwB 2019\PROJEKTY 2019\"/>
    </mc:Choice>
  </mc:AlternateContent>
  <xr:revisionPtr revIDLastSave="0" documentId="13_ncr:1_{D189F681-DAD2-410F-A58A-E4E8718649AF}" xr6:coauthVersionLast="43" xr6:coauthVersionMax="43" xr10:uidLastSave="{00000000-0000-0000-0000-000000000000}"/>
  <bookViews>
    <workbookView xWindow="-120" yWindow="-120" windowWidth="29040" windowHeight="15990" tabRatio="863" xr2:uid="{00000000-000D-0000-FFFF-FFFF00000000}"/>
  </bookViews>
  <sheets>
    <sheet name="Nazwa projektu" sheetId="1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4" i="13" l="1"/>
  <c r="J335" i="13"/>
  <c r="J333" i="13"/>
  <c r="W328" i="13"/>
  <c r="W329" i="13"/>
  <c r="W327" i="13"/>
  <c r="L340" i="13"/>
  <c r="L339" i="13" l="1"/>
  <c r="L338" i="13"/>
  <c r="L335" i="13" l="1"/>
  <c r="L334" i="13"/>
  <c r="L333" i="13"/>
  <c r="U329" i="13"/>
  <c r="L329" i="13"/>
  <c r="L328" i="13"/>
  <c r="U328" i="13" s="1"/>
  <c r="L327" i="13"/>
  <c r="U327" i="13" s="1"/>
  <c r="D292" i="13" l="1"/>
  <c r="O272" i="13" s="1"/>
  <c r="D265" i="13"/>
  <c r="O252" i="13" s="1"/>
  <c r="J252" i="13"/>
  <c r="J311" i="13" s="1"/>
  <c r="I252" i="13"/>
  <c r="I311" i="13" s="1"/>
  <c r="D242" i="13"/>
  <c r="O227" i="13" s="1"/>
  <c r="J229" i="13" s="1"/>
  <c r="C242" i="13"/>
  <c r="I227" i="13"/>
  <c r="I309" i="13" s="1"/>
  <c r="D217" i="13"/>
  <c r="O196" i="13" s="1"/>
  <c r="J198" i="13" s="1"/>
  <c r="K196" i="13"/>
  <c r="K307" i="13" s="1"/>
  <c r="J196" i="13"/>
  <c r="J307" i="13" s="1"/>
  <c r="I196" i="13"/>
  <c r="I307" i="13" s="1"/>
  <c r="D185" i="13"/>
  <c r="O167" i="13" s="1"/>
  <c r="J169" i="13" s="1"/>
  <c r="I167" i="13"/>
  <c r="I305" i="13" s="1"/>
  <c r="D158" i="13"/>
  <c r="O143" i="13" s="1"/>
  <c r="K143" i="13" s="1"/>
  <c r="K303" i="13" s="1"/>
  <c r="C158" i="13"/>
  <c r="J143" i="13"/>
  <c r="J303" i="13" s="1"/>
  <c r="I143" i="13"/>
  <c r="I303" i="13" s="1"/>
  <c r="D134" i="13"/>
  <c r="O119" i="13" s="1"/>
  <c r="K119" i="13" s="1"/>
  <c r="K301" i="13" s="1"/>
  <c r="C134" i="13"/>
  <c r="I119" i="13"/>
  <c r="I301" i="13" s="1"/>
  <c r="D110" i="13"/>
  <c r="O95" i="13" s="1"/>
  <c r="K95" i="13" s="1"/>
  <c r="K299" i="13" s="1"/>
  <c r="C110" i="13"/>
  <c r="I95" i="13"/>
  <c r="I299" i="13" s="1"/>
  <c r="D86" i="13"/>
  <c r="J71" i="13" s="1"/>
  <c r="J297" i="13" s="1"/>
  <c r="C86" i="13"/>
  <c r="I71" i="13"/>
  <c r="I297" i="13" s="1"/>
  <c r="D62" i="13"/>
  <c r="O58" i="13" s="1"/>
  <c r="J57" i="13" s="1"/>
  <c r="C62" i="13"/>
  <c r="D52" i="13"/>
  <c r="O25" i="13" s="1"/>
  <c r="C52" i="13"/>
  <c r="K24" i="13"/>
  <c r="K295" i="13" s="1"/>
  <c r="J24" i="13"/>
  <c r="J295" i="13" s="1"/>
  <c r="I24" i="13"/>
  <c r="I295" i="13" s="1"/>
  <c r="D14" i="13"/>
  <c r="O9" i="13" s="1"/>
  <c r="J11" i="13" s="1"/>
  <c r="C14" i="13"/>
  <c r="K9" i="13"/>
  <c r="K293" i="13" s="1"/>
  <c r="J9" i="13"/>
  <c r="J293" i="13" s="1"/>
  <c r="I9" i="13"/>
  <c r="I293" i="13" s="1"/>
  <c r="O271" i="13" l="1"/>
  <c r="J271" i="13" s="1"/>
  <c r="O71" i="13"/>
  <c r="K71" i="13" s="1"/>
  <c r="K297" i="13" s="1"/>
  <c r="J254" i="13"/>
  <c r="K252" i="13"/>
  <c r="K311" i="13" s="1"/>
  <c r="J227" i="13"/>
  <c r="J309" i="13" s="1"/>
  <c r="K227" i="13"/>
  <c r="K309" i="13" s="1"/>
  <c r="J167" i="13"/>
  <c r="J305" i="13" s="1"/>
  <c r="K167" i="13"/>
  <c r="K305" i="13" s="1"/>
  <c r="J119" i="13"/>
  <c r="J301" i="13" s="1"/>
  <c r="J95" i="13"/>
  <c r="J299" i="13" s="1"/>
  <c r="O24" i="13"/>
  <c r="J26" i="13" s="1"/>
  <c r="J73" i="13" l="1"/>
  <c r="O290" i="13"/>
  <c r="P290" i="13" s="1"/>
  <c r="J290" i="13" s="1"/>
  <c r="M327" i="13" s="1"/>
  <c r="L299" i="13" l="1"/>
  <c r="M329" i="13"/>
  <c r="M328" i="13"/>
  <c r="L303" i="13"/>
  <c r="L297" i="13"/>
  <c r="L301" i="13"/>
</calcChain>
</file>

<file path=xl/sharedStrings.xml><?xml version="1.0" encoding="utf-8"?>
<sst xmlns="http://schemas.openxmlformats.org/spreadsheetml/2006/main" count="682" uniqueCount="251">
  <si>
    <t>1.</t>
  </si>
  <si>
    <t>2.</t>
  </si>
  <si>
    <t>3.</t>
  </si>
  <si>
    <t>4.</t>
  </si>
  <si>
    <t>5.</t>
  </si>
  <si>
    <t>6.</t>
  </si>
  <si>
    <t>7.</t>
  </si>
  <si>
    <t>Jakość wykonania /atrakcyjność produktu.</t>
  </si>
  <si>
    <t>Czy adres strony docelowej produktu/ marki uwzględnia nazwę marki/ produktu (branding)?</t>
  </si>
  <si>
    <t>Czy klient natychmiast zorientuje się co jest produktem?</t>
  </si>
  <si>
    <t>Czy sposób zamówienia/ pobrania produktu jest oczywisty?</t>
  </si>
  <si>
    <t>Czy zastosowano mechanizm transakcji (dane/ informacje za produkt)?</t>
  </si>
  <si>
    <t>Czy na stronie docelowej produktu jest czytelne* wezwanie do działania (Call to action)?</t>
  </si>
  <si>
    <t xml:space="preserve">- Nazwa produktu </t>
  </si>
  <si>
    <t>- Grupa docelowa</t>
  </si>
  <si>
    <t xml:space="preserve">- Adres strony docelowej produktu (Landing page) </t>
  </si>
  <si>
    <t>S</t>
  </si>
  <si>
    <t>N</t>
  </si>
  <si>
    <t>RAZEM:</t>
  </si>
  <si>
    <t>- Autor</t>
  </si>
  <si>
    <t xml:space="preserve">- Autor </t>
  </si>
  <si>
    <t>OCENA</t>
  </si>
  <si>
    <t>Dane z pola RAZEM</t>
  </si>
  <si>
    <t>Skala:</t>
  </si>
  <si>
    <t>- Nazwa marki</t>
  </si>
  <si>
    <t>- Adres strony marki</t>
  </si>
  <si>
    <t>- Identyfikator śledzenia usługi w Google Analytics</t>
  </si>
  <si>
    <t>STRONA MARKI</t>
  </si>
  <si>
    <t xml:space="preserve">SEO: Czy w kodzie wszystkich podstron witryny zamieszczono opisy grafik (alt)?  </t>
  </si>
  <si>
    <t>*Na ekranie komputerowym (FullHD) baner nie powinien przesłaniać więcej niż 1/3 ekranu (chyba, że to na nim umieszczono wszystkie istotne informacje).</t>
  </si>
  <si>
    <t>KANAŁ YouTube</t>
  </si>
  <si>
    <t>- Adres kanału</t>
  </si>
  <si>
    <t>Czy nazwa kanału jest tożsama z nazwą marki/ produktu?</t>
  </si>
  <si>
    <t>Czy zastosowano znak wodny marki (logo na filmach – mechanizm YouTube)?</t>
  </si>
  <si>
    <t>Czy na banerze kanału YouTube uwzględniono elementy brandingu (tło i logo)?</t>
  </si>
  <si>
    <t>Ocena dla grupy:</t>
  </si>
  <si>
    <t>PREZENTACJA WYNOSZĄCA (1 film)</t>
  </si>
  <si>
    <t>- Tytuł w serwisie YouTube</t>
  </si>
  <si>
    <t>- Adres serwisie YouTube</t>
  </si>
  <si>
    <t>- Adres w obrębie witryny marki</t>
  </si>
  <si>
    <t>Czy jakość wideo to rozdzielczość minimum 1080p bez czarnych pasów?</t>
  </si>
  <si>
    <t>Czy jakość audio jest odpowiednia (czysty i wyraźny dźwięk, właściwy poziom głośności)?</t>
  </si>
  <si>
    <t>Czy dźwięk nie urywa się w sposób nagły?</t>
  </si>
  <si>
    <t>Czy w filmie zastosowano komentarz czytany przez lektora (nieobowiązkowe)?</t>
  </si>
  <si>
    <t>Czy muzyka pochodzi z legalnego źródła?</t>
  </si>
  <si>
    <t>Czy w opisie filmu zawarto hiperłącze do strony produktu (także SM) oraz informacje o produkcie?</t>
  </si>
  <si>
    <t>Czy na filmie pojawia się karta z odsyłaczem do strony produktu/ marki oraz do pozostałych filmów?</t>
  </si>
  <si>
    <t>Czy udostępniono komentarze (oraz czy toczy się dyskusja)?</t>
  </si>
  <si>
    <t>Forma*: Czy zastosowano tempo (uniemożliwiające nadawanie znaczeń – negowanie treści sloganów)?</t>
  </si>
  <si>
    <t>*Nie wszystkie formy manipulacji (stymulacji procesów uwagi) muszą być uwzględnione w konkretnym filmie.</t>
  </si>
  <si>
    <t>Forma*: Czy zastosowano tempo mające odwrócić uwagę od pewnych treści (odpowiednik bodźców podprogowych)?</t>
  </si>
  <si>
    <t>Forma*: Czy zastosowano efekt torowania (kształtowania skojarzeń miedzy produktem, a czymś miłym, pożądanym, sympatycznym z punktu widzenia grupy docelowej)?</t>
  </si>
  <si>
    <t>Forma*: Czy stymulowano uwagę dowolną klientów (zapowiedziano, że film zaprezentuje coś ważnego dla grupy docelowej; także stosowanie słów kluczy: zdobędziesz otrzymasz, uzyskasz itp.)?</t>
  </si>
  <si>
    <t>Forma*: Czy stymulowano uwagę mimowolną klientów (akcentowano najistotniejszych treści przekazu z zastosowaniem grafiki, dźwięku, słów lektora bądź zachowanie aktora)?</t>
  </si>
  <si>
    <t>D86</t>
  </si>
  <si>
    <t>DRUGI FILM W SERWISIE YouTube</t>
  </si>
  <si>
    <t>TRZECI FILM W SERWISIE YouTube</t>
  </si>
  <si>
    <t>- Charakterystyka</t>
  </si>
  <si>
    <t>Czy nazwa fanpage jest tożsama z nazwą marki/ produktu?</t>
  </si>
  <si>
    <t>Czy cel fanpage jest natychmiast zrozumiały?</t>
  </si>
  <si>
    <t>Czy zamieszczono logo i baner marki?</t>
  </si>
  <si>
    <t>Czy zamieszczono hiperłącza do strony produktu/ marki?</t>
  </si>
  <si>
    <t>Czy zamieszczono linki do pozostałych firmowych mediów społecznościowych?</t>
  </si>
  <si>
    <t>Czy zamieszczono filmy (wszystkie) promujące markę/ produkt?</t>
  </si>
  <si>
    <t>Czy systematycznie promowany jest produkt?</t>
  </si>
  <si>
    <t>Czy pojawiają się slogany reklamowe (konstrukcja zgodna z założeniami psychologii reklamy)?</t>
  </si>
  <si>
    <t>Czy trwa dialog z fanami/ klientami?</t>
  </si>
  <si>
    <t>Czy ewentualne konflikty/ zatargi są łagodzone w sposób profesjonalny (wykład)?</t>
  </si>
  <si>
    <t>Czy pojawiła się próba uruchomienia kampanii wirusowej (np. humorystyczny mem)?</t>
  </si>
  <si>
    <t>Adres: ….</t>
  </si>
  <si>
    <t>Podstawowe statystyki:</t>
  </si>
  <si>
    <t>Łączna liczba komentarzy:</t>
  </si>
  <si>
    <t xml:space="preserve">Inne (jakie) istotne z punktu widzenia realizowanej kampanii: </t>
  </si>
  <si>
    <t>(0-1)</t>
  </si>
  <si>
    <t>Łączna liczba polubień strony  (w dziale osoby, które to lubią):</t>
  </si>
  <si>
    <t>1p - powyżej  10 (5 = 0,5p)</t>
  </si>
  <si>
    <t>1p - powyżej  15</t>
  </si>
  <si>
    <t>Łączna postów (sam wpiszę)</t>
  </si>
  <si>
    <t>D185</t>
  </si>
  <si>
    <t>Twitter</t>
  </si>
  <si>
    <t>- Adres</t>
  </si>
  <si>
    <t>- Nazwa profilu</t>
  </si>
  <si>
    <t xml:space="preserve">- Adres kanału RSS </t>
  </si>
  <si>
    <t>- Krótka charakterystyka profilu</t>
  </si>
  <si>
    <t>Czy nazwa profilu jest tożsama z nazwą marki/ produktu?</t>
  </si>
  <si>
    <t>Czy cel profilu jest natychmiast zrozumiały (np. slogan na banerze)?</t>
  </si>
  <si>
    <t>Czy zamieszczono hiperłącza do strony produktu/ marki (lewa strona – informacje o profilu)?</t>
  </si>
  <si>
    <t>Czy zamieszczono hiperłącze do strony produktu/ marki ? Pod tweetami</t>
  </si>
  <si>
    <t>Czy zamieszczono filmy (wszystkie z kanału YT) promujące markę/ produkt?</t>
  </si>
  <si>
    <t>Tweety:</t>
  </si>
  <si>
    <t xml:space="preserve">Liczba odpowiedzi na tweety (razem): </t>
  </si>
  <si>
    <t>Obserwowani (z branży):</t>
  </si>
  <si>
    <t>Obserwujący:</t>
  </si>
  <si>
    <t xml:space="preserve">Polubienia: </t>
  </si>
  <si>
    <t xml:space="preserve">Chwile: </t>
  </si>
  <si>
    <t xml:space="preserve">Liczba zdjęć i filmów (oprócz obowiązkowych filmów z kanału YT): </t>
  </si>
  <si>
    <t>1p -za 1</t>
  </si>
  <si>
    <t>Blog</t>
  </si>
  <si>
    <t>- Nazwa</t>
  </si>
  <si>
    <t xml:space="preserve">- Krótka charakterystyka blogu: </t>
  </si>
  <si>
    <t>Czy blog znajduje się w serwisie innym niż strona www?</t>
  </si>
  <si>
    <t>Czy nazwa blogu jest tożsama z nazwą marki/ produktu?</t>
  </si>
  <si>
    <t>Czy cel blogu jest natychmiast zrozumiały (np. slogan na banerze)?</t>
  </si>
  <si>
    <t>Czy są proponowane treści wartościowe dla potencjalnych klientów (ciekawostki, darmowe materiały)?</t>
  </si>
  <si>
    <t xml:space="preserve">Liczba wyświetleń: </t>
  </si>
  <si>
    <t>Liczba postów/ wpisów:</t>
  </si>
  <si>
    <t>Liczba komentarzy:</t>
  </si>
  <si>
    <t>1p - powyżej  5 lub obszernie</t>
  </si>
  <si>
    <t>1p - powyżej  5</t>
  </si>
  <si>
    <t>Punkty</t>
  </si>
  <si>
    <t>Ocena</t>
  </si>
  <si>
    <t>Instagram</t>
  </si>
  <si>
    <t>Czy nazwa profilu jest tożsama z nazwą marki/ produktu (zbliżona)?</t>
  </si>
  <si>
    <t>Czy w polu biogram (oprócz oczywistego CTA) zawarto link do strony marki/ produktu?</t>
  </si>
  <si>
    <t>Czy zamieszczono logo marki?</t>
  </si>
  <si>
    <t>Czy na zdjęciach zamieszczono adres strony produktu/ marki?</t>
  </si>
  <si>
    <t>Czy w komentarzach pojawiły się informacje o produkcie /marce (adresy)?</t>
  </si>
  <si>
    <t>Czy na zdjęciach zamieszczono symbole marki?</t>
  </si>
  <si>
    <t>Czy systematycznie jest promowany produkt?</t>
  </si>
  <si>
    <t xml:space="preserve">Liczba postów: </t>
  </si>
  <si>
    <t xml:space="preserve">Liczba obserwujących: </t>
  </si>
  <si>
    <t>Liczba obserwowanych (z branży):</t>
  </si>
  <si>
    <t xml:space="preserve">Łączna liczba polubień: </t>
  </si>
  <si>
    <t>1p - powyżej  10</t>
  </si>
  <si>
    <t>Raporty</t>
  </si>
  <si>
    <t>Liczba subskrypcji</t>
  </si>
  <si>
    <t>1p - powyżej 10</t>
  </si>
  <si>
    <t>1p - powyżej  50</t>
  </si>
  <si>
    <t xml:space="preserve">Liczba wyświetleń </t>
  </si>
  <si>
    <t>Liczba komentarzy</t>
  </si>
  <si>
    <t xml:space="preserve">Kliknięcia kart </t>
  </si>
  <si>
    <t>1p - powyżej 2</t>
  </si>
  <si>
    <t>Sesje</t>
  </si>
  <si>
    <t xml:space="preserve">Użytkownicy </t>
  </si>
  <si>
    <t>Odsłony</t>
  </si>
  <si>
    <t>1p - powyżej 2 SM</t>
  </si>
  <si>
    <t>Wnioski do raportu</t>
  </si>
  <si>
    <t>Który serwis społecznościowy i dlaczego posiada największy potencjał z punktu widzenia konwersji celu?</t>
  </si>
  <si>
    <t>Czy zrealizowano cel projektu (2 str. Raportu) - udzielono odpowiedzi (na podstawie raportów) na 2 pytania:</t>
  </si>
  <si>
    <t>Co można zmienić w celu poprawienia współczynnika konwersji celu?</t>
  </si>
  <si>
    <t>Raporty i wnioski - ocena dla grupy:</t>
  </si>
  <si>
    <t>suma</t>
  </si>
  <si>
    <t>ŚREDNIA</t>
  </si>
  <si>
    <t>ŚREDNIA OCEN DLA GRUPY</t>
  </si>
  <si>
    <t>Produkt - ocena studenta</t>
  </si>
  <si>
    <t>Strona - cena studenta</t>
  </si>
  <si>
    <t>Film 1 - ocena studenta</t>
  </si>
  <si>
    <t>Film 2 - ocena studenta</t>
  </si>
  <si>
    <t>Film 3 - ocena studenta</t>
  </si>
  <si>
    <t>Film 4 - ocena studenta</t>
  </si>
  <si>
    <t>Facebook - ocena studenta</t>
  </si>
  <si>
    <t>Twitter - ocena studenta</t>
  </si>
  <si>
    <t>Blog - ocena studenta</t>
  </si>
  <si>
    <t>Instagram - ocena studenta</t>
  </si>
  <si>
    <t>Strona - ocena studenta</t>
  </si>
  <si>
    <t>Treść: Czy na filmie pojawia się slogan (treść i forma lokalizacja zgodnie z założeniami psychologii reklamy)?</t>
  </si>
  <si>
    <t>CZWARTY FILM W SERWISIE YouTube (4 filmy tylko studia niestacjonarne)</t>
  </si>
  <si>
    <t>YouTube Analytics - czy jest report plus pytanie i wniosek</t>
  </si>
  <si>
    <t>Liczba polubień / jeśli przeważały negatywy to 0p</t>
  </si>
  <si>
    <t>Czy stwierdzono, co zainteresowało odbiorców (utrzymanie uwagi)</t>
  </si>
  <si>
    <t>Czy film trafił do zakładanej grupy docelowej</t>
  </si>
  <si>
    <t>Źródła wizyt - strona marki / media społecznościowe marki</t>
  </si>
  <si>
    <t>Google Analytics - czy jest report plus pytanie i wniosek</t>
  </si>
  <si>
    <t>Przepływ uzytkowników - czy zaobserwowano wejścia z mediów społecznościowych</t>
  </si>
  <si>
    <t>Wizualizacja ścieżek a konwersja celu / wartości konwersji celu / czy widać SM? / WNIOSKI!</t>
  </si>
  <si>
    <t>- Krótka charakterystyka</t>
  </si>
  <si>
    <t>Średnia</t>
  </si>
  <si>
    <r>
      <t xml:space="preserve">Treść: Czy na filmie pojawia się slogan </t>
    </r>
    <r>
      <rPr>
        <sz val="9"/>
        <rFont val="Calibri"/>
        <family val="2"/>
        <charset val="238"/>
        <scheme val="minor"/>
      </rPr>
      <t>(treść i forma lokalizacja zgodnie z założeniami psychologii reklamy)</t>
    </r>
    <r>
      <rPr>
        <sz val="10"/>
        <rFont val="Calibri"/>
        <family val="2"/>
        <charset val="238"/>
        <scheme val="minor"/>
      </rPr>
      <t>?</t>
    </r>
  </si>
  <si>
    <t>Wpis</t>
  </si>
  <si>
    <t>z zad.</t>
  </si>
  <si>
    <t>projekt</t>
  </si>
  <si>
    <t>wpis</t>
  </si>
  <si>
    <t>wykład</t>
  </si>
  <si>
    <t>końcowa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</si>
  <si>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</si>
  <si>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</si>
  <si>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</si>
  <si>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</si>
  <si>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</si>
  <si>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</si>
  <si>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</si>
  <si>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</si>
  <si>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</si>
  <si>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</si>
  <si>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</si>
  <si>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</si>
  <si>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</si>
  <si>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</si>
  <si>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</si>
  <si>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Film</t>
  </si>
  <si>
    <t>Ręcznie:</t>
  </si>
  <si>
    <r>
      <t xml:space="preserve">Czy w opisie filmu zawarto hiperłącze do </t>
    </r>
    <r>
      <rPr>
        <b/>
        <sz val="10"/>
        <rFont val="Calibri"/>
        <family val="2"/>
        <charset val="238"/>
        <scheme val="minor"/>
      </rPr>
      <t>strony produktu</t>
    </r>
    <r>
      <rPr>
        <sz val="10"/>
        <rFont val="Calibri"/>
        <family val="2"/>
        <charset val="238"/>
        <scheme val="minor"/>
      </rPr>
      <t xml:space="preserve"> (także </t>
    </r>
    <r>
      <rPr>
        <b/>
        <sz val="10"/>
        <rFont val="Calibri"/>
        <family val="2"/>
        <charset val="238"/>
        <scheme val="minor"/>
      </rPr>
      <t>SM</t>
    </r>
    <r>
      <rPr>
        <sz val="10"/>
        <rFont val="Calibri"/>
        <family val="2"/>
        <charset val="238"/>
        <scheme val="minor"/>
      </rPr>
      <t>) oraz</t>
    </r>
    <r>
      <rPr>
        <b/>
        <sz val="10"/>
        <rFont val="Calibri"/>
        <family val="2"/>
        <charset val="238"/>
        <scheme val="minor"/>
      </rPr>
      <t xml:space="preserve"> informacje o produkcie</t>
    </r>
    <r>
      <rPr>
        <sz val="10"/>
        <rFont val="Calibri"/>
        <family val="2"/>
        <charset val="238"/>
        <scheme val="minor"/>
      </rPr>
      <t>?</t>
    </r>
  </si>
  <si>
    <t>Poprawa</t>
  </si>
  <si>
    <t>(-0,5)</t>
  </si>
  <si>
    <t>Test 1</t>
  </si>
  <si>
    <r>
      <t xml:space="preserve">Treść: Czy na filmie pojawia się slogan </t>
    </r>
    <r>
      <rPr>
        <sz val="9"/>
        <color rgb="FF000000"/>
        <rFont val="Calibri"/>
        <family val="2"/>
        <charset val="238"/>
        <scheme val="minor"/>
      </rPr>
      <t>(treść i forma lokalizacja zgodnie z założeniami psychologii reklamy)</t>
    </r>
    <r>
      <rPr>
        <sz val="10"/>
        <color rgb="FF000000"/>
        <rFont val="Calibri"/>
        <family val="2"/>
        <charset val="238"/>
        <scheme val="minor"/>
      </rPr>
      <t>?</t>
    </r>
  </si>
  <si>
    <t>W raporcie brak konwersji, w raporcie nic nie ma!</t>
  </si>
  <si>
    <t>Wykład - TEST</t>
  </si>
  <si>
    <t>frekwencję</t>
  </si>
  <si>
    <r>
      <t>Czy zamieszczono</t>
    </r>
    <r>
      <rPr>
        <b/>
        <sz val="10"/>
        <color rgb="FFFF0000"/>
        <rFont val="Calibri"/>
        <family val="2"/>
        <charset val="238"/>
      </rPr>
      <t xml:space="preserve"> opis kanału promujący witrynę marki</t>
    </r>
    <r>
      <rPr>
        <sz val="10"/>
        <color rgb="FF000000"/>
        <rFont val="Calibri"/>
        <family val="2"/>
        <charset val="238"/>
      </rPr>
      <t xml:space="preserve"> (adres) oraz produkt. Czy w opisie uwzględniono adresy mediów społecznościowych.</t>
    </r>
  </si>
  <si>
    <t>R:</t>
  </si>
  <si>
    <t>Ręcznie</t>
  </si>
  <si>
    <t>LAB.</t>
  </si>
  <si>
    <t>- Autor (musi być tylko jeden!)</t>
  </si>
  <si>
    <t>Adres lub tytuł w źródłach YouTube (lub innych z jednoznacznie zdefiniowaną licencją): ….</t>
  </si>
  <si>
    <t>Instagram (lub inny) - ocena studenta</t>
  </si>
  <si>
    <t>Student 1</t>
  </si>
  <si>
    <t>Student 2</t>
  </si>
  <si>
    <t>Student 3</t>
  </si>
  <si>
    <t>minus za</t>
  </si>
  <si>
    <t>Automat</t>
  </si>
  <si>
    <r>
      <t xml:space="preserve">Facebook - fanpage / </t>
    </r>
    <r>
      <rPr>
        <b/>
        <sz val="16"/>
        <color rgb="FFFF0000"/>
        <rFont val="Calibri"/>
        <family val="2"/>
        <charset val="238"/>
        <scheme val="minor"/>
      </rPr>
      <t>wymaga zmian</t>
    </r>
    <r>
      <rPr>
        <b/>
        <sz val="16"/>
        <rFont val="Calibri"/>
        <family val="2"/>
        <charset val="238"/>
        <scheme val="minor"/>
      </rPr>
      <t xml:space="preserve"> /</t>
    </r>
  </si>
  <si>
    <t>Facebook - podstawowe statystyki:</t>
  </si>
  <si>
    <t>Skala nieaktualna!</t>
  </si>
  <si>
    <t>Twitter - podstawowe statystyki:</t>
  </si>
  <si>
    <t>Blog - podstawowe statystyki:</t>
  </si>
  <si>
    <t>Średnia (ocena końcowa z lab.) - jeśli student nie wykonał samodzielnie innych zadań.</t>
  </si>
  <si>
    <t>zadań</t>
  </si>
  <si>
    <t>z samodz.</t>
  </si>
  <si>
    <t>YouTube</t>
  </si>
  <si>
    <t>wspólna</t>
  </si>
  <si>
    <r>
      <rPr>
        <b/>
        <sz val="10"/>
        <color theme="1"/>
        <rFont val="Calibri"/>
        <family val="2"/>
        <charset val="238"/>
        <scheme val="minor"/>
      </rPr>
      <t>Adres: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</si>
  <si>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SG/ Marka/ Ocena; Zasięg oraz Aktywność dotycząca postów (stat.)</t>
  </si>
  <si>
    <r>
      <t xml:space="preserve">Inne (jakie) istotne z punktu widzenia realizowanej kampanii </t>
    </r>
    <r>
      <rPr>
        <sz val="10"/>
        <color rgb="FF0000FF"/>
        <rFont val="Calibri"/>
        <family val="2"/>
        <charset val="238"/>
        <scheme val="minor"/>
      </rPr>
      <t xml:space="preserve">(dobrze to wygląda);  </t>
    </r>
  </si>
  <si>
    <t>liczba</t>
  </si>
  <si>
    <t>S:</t>
  </si>
  <si>
    <r>
      <t>SEO: Czy na stronie głownej zamieszczono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0000FF"/>
        <rFont val="Calibri"/>
        <family val="2"/>
        <charset val="238"/>
        <scheme val="minor"/>
      </rPr>
      <t>WARTOŚCIOWE TREŚCI</t>
    </r>
    <r>
      <rPr>
        <sz val="10"/>
        <color theme="1"/>
        <rFont val="Calibri"/>
        <family val="2"/>
        <charset val="238"/>
        <scheme val="minor"/>
      </rPr>
      <t>? (80 wyrazów 1p)</t>
    </r>
  </si>
  <si>
    <r>
      <t xml:space="preserve">Branding: Czy strona i podstrony posiadają </t>
    </r>
    <r>
      <rPr>
        <b/>
        <sz val="10"/>
        <color rgb="FF0000FF"/>
        <rFont val="Calibri"/>
        <family val="2"/>
        <charset val="238"/>
        <scheme val="minor"/>
      </rPr>
      <t>faviconę</t>
    </r>
    <r>
      <rPr>
        <sz val="10"/>
        <color theme="1"/>
        <rFont val="Calibri"/>
        <family val="2"/>
        <charset val="238"/>
        <scheme val="minor"/>
      </rPr>
      <t>?</t>
    </r>
  </si>
  <si>
    <r>
      <t xml:space="preserve">Kompozycja/ funkcjonalność/ UX: Czy klient natychmiast zorientuje się jaki jest </t>
    </r>
    <r>
      <rPr>
        <b/>
        <sz val="10"/>
        <color rgb="FF0000FF"/>
        <rFont val="Calibri"/>
        <family val="2"/>
        <charset val="238"/>
        <scheme val="minor"/>
      </rPr>
      <t>cel strony</t>
    </r>
    <r>
      <rPr>
        <sz val="10"/>
        <color theme="1"/>
        <rFont val="Calibri"/>
        <family val="2"/>
        <charset val="238"/>
        <scheme val="minor"/>
      </rPr>
      <t xml:space="preserve">? </t>
    </r>
  </si>
  <si>
    <r>
      <t>Kompozycja/ funkcjonalność/ UX: Czy w celu zdobycia* w/w informacji</t>
    </r>
    <r>
      <rPr>
        <b/>
        <sz val="10"/>
        <color rgb="FF0000FF"/>
        <rFont val="Calibri"/>
        <family val="2"/>
        <charset val="238"/>
        <scheme val="minor"/>
      </rPr>
      <t xml:space="preserve"> trzeba przewijać stronę?</t>
    </r>
    <r>
      <rPr>
        <sz val="10"/>
        <color theme="1"/>
        <rFont val="Calibri"/>
        <family val="2"/>
        <charset val="238"/>
        <scheme val="minor"/>
      </rPr>
      <t xml:space="preserve"> (nie=1)</t>
    </r>
  </si>
  <si>
    <r>
      <t>Czy na stronie/ podstronach znajdują się</t>
    </r>
    <r>
      <rPr>
        <b/>
        <sz val="10"/>
        <color rgb="FF0000FF"/>
        <rFont val="Calibri"/>
        <family val="2"/>
        <charset val="238"/>
        <scheme val="minor"/>
      </rPr>
      <t xml:space="preserve"> linki do firmowych mediów społecznościowych</t>
    </r>
    <r>
      <rPr>
        <sz val="10"/>
        <color theme="1"/>
        <rFont val="Calibri"/>
        <family val="2"/>
        <charset val="238"/>
        <scheme val="minor"/>
      </rPr>
      <t>?</t>
    </r>
  </si>
  <si>
    <r>
      <t xml:space="preserve">Czy na stronie marki uwzględniono mechanizm </t>
    </r>
    <r>
      <rPr>
        <b/>
        <sz val="10"/>
        <color rgb="FF0000FF"/>
        <rFont val="Calibri"/>
        <family val="2"/>
        <charset val="238"/>
        <scheme val="minor"/>
      </rPr>
      <t>subskrypcji kanału RSS</t>
    </r>
    <r>
      <rPr>
        <sz val="10"/>
        <color theme="1"/>
        <rFont val="Calibri"/>
        <family val="2"/>
        <charset val="238"/>
        <scheme val="minor"/>
      </rPr>
      <t>?</t>
    </r>
  </si>
  <si>
    <r>
      <t>Czy na stronie głównej marki zamieszczono prezentację wynoszącą (</t>
    </r>
    <r>
      <rPr>
        <b/>
        <sz val="10"/>
        <color rgb="FF0000FF"/>
        <rFont val="Calibri"/>
        <family val="2"/>
        <charset val="238"/>
        <scheme val="minor"/>
      </rPr>
      <t>film YouTube</t>
    </r>
    <r>
      <rPr>
        <sz val="10"/>
        <color theme="1"/>
        <rFont val="Calibri"/>
        <family val="2"/>
        <charset val="238"/>
        <scheme val="minor"/>
      </rPr>
      <t>)?</t>
    </r>
  </si>
  <si>
    <r>
      <t>Czy na stronie zamieszczono</t>
    </r>
    <r>
      <rPr>
        <b/>
        <sz val="10"/>
        <color rgb="FF0000FF"/>
        <rFont val="Calibri"/>
        <family val="2"/>
        <charset val="238"/>
        <scheme val="minor"/>
      </rPr>
      <t xml:space="preserve"> slogan reklamowy</t>
    </r>
    <r>
      <rPr>
        <sz val="10"/>
        <color theme="1"/>
        <rFont val="Calibri"/>
        <family val="2"/>
        <charset val="238"/>
        <scheme val="minor"/>
      </rPr>
      <t xml:space="preserve"> opracowany zgodnie z zaleceniami psychologii reklamy?</t>
    </r>
  </si>
  <si>
    <r>
      <t xml:space="preserve">Czy na stronie umieszczono </t>
    </r>
    <r>
      <rPr>
        <b/>
        <sz val="10"/>
        <color rgb="FF0000FF"/>
        <rFont val="Calibri"/>
        <family val="2"/>
        <charset val="238"/>
        <scheme val="minor"/>
      </rPr>
      <t>darmowe materiały dla fanów</t>
    </r>
    <r>
      <rPr>
        <sz val="10"/>
        <color theme="1"/>
        <rFont val="Calibri"/>
        <family val="2"/>
        <charset val="238"/>
        <scheme val="minor"/>
      </rPr>
      <t xml:space="preserve"> (oprócz produktu)?</t>
    </r>
  </si>
  <si>
    <r>
      <t>Treść strony: Czy strona zawiera</t>
    </r>
    <r>
      <rPr>
        <b/>
        <sz val="10"/>
        <color rgb="FF0000FF"/>
        <rFont val="Calibri"/>
        <family val="2"/>
        <charset val="238"/>
        <scheme val="minor"/>
      </rPr>
      <t xml:space="preserve"> informacje o gwarancji</t>
    </r>
    <r>
      <rPr>
        <sz val="10"/>
        <color theme="1"/>
        <rFont val="Calibri"/>
        <family val="2"/>
        <charset val="238"/>
        <scheme val="minor"/>
      </rPr>
      <t xml:space="preserve"> (jakość/ niezawodność/ solidność)?</t>
    </r>
  </si>
  <si>
    <r>
      <t xml:space="preserve">Treść strony: Czy strona zawiera </t>
    </r>
    <r>
      <rPr>
        <b/>
        <sz val="10"/>
        <color rgb="FF0000FF"/>
        <rFont val="Calibri"/>
        <family val="2"/>
        <charset val="238"/>
        <scheme val="minor"/>
      </rPr>
      <t>referencje</t>
    </r>
    <r>
      <rPr>
        <sz val="10"/>
        <color theme="1"/>
        <rFont val="Calibri"/>
        <family val="2"/>
        <charset val="238"/>
        <scheme val="minor"/>
      </rPr>
      <t>?</t>
    </r>
  </si>
  <si>
    <r>
      <t>Treść strony: Czy strona zawiera informacje o f</t>
    </r>
    <r>
      <rPr>
        <sz val="10"/>
        <rFont val="Calibri"/>
        <family val="2"/>
        <charset val="238"/>
        <scheme val="minor"/>
      </rPr>
      <t xml:space="preserve">irmie/ </t>
    </r>
    <r>
      <rPr>
        <b/>
        <sz val="10"/>
        <color rgb="FF0000FF"/>
        <rFont val="Calibri"/>
        <family val="2"/>
        <charset val="238"/>
        <scheme val="minor"/>
      </rPr>
      <t>o nas (doświadczenie/ kompetencje)</t>
    </r>
  </si>
  <si>
    <r>
      <t xml:space="preserve">Treść strony: Czy strona zawiera </t>
    </r>
    <r>
      <rPr>
        <b/>
        <sz val="10"/>
        <color rgb="FF0000FF"/>
        <rFont val="Calibri"/>
        <family val="2"/>
        <charset val="238"/>
        <scheme val="minor"/>
      </rPr>
      <t>aktualności</t>
    </r>
    <r>
      <rPr>
        <sz val="10"/>
        <color theme="1"/>
        <rFont val="Calibri"/>
        <family val="2"/>
        <charset val="238"/>
        <scheme val="minor"/>
      </rPr>
      <t xml:space="preserve"> (daty/ modyfikacje i ulepszenia produktu)? – można zastosować okienko „iframe” z wybranego medium społecznościowego.</t>
    </r>
  </si>
  <si>
    <r>
      <t>Treść strony: Czy strona zawiera dział „</t>
    </r>
    <r>
      <rPr>
        <b/>
        <sz val="10"/>
        <color rgb="FF0000FF"/>
        <rFont val="Calibri"/>
        <family val="2"/>
        <charset val="238"/>
        <scheme val="minor"/>
      </rPr>
      <t>Kontakt</t>
    </r>
    <r>
      <rPr>
        <sz val="10"/>
        <color theme="1"/>
        <rFont val="Calibri"/>
        <family val="2"/>
        <charset val="238"/>
        <scheme val="minor"/>
      </rPr>
      <t>”  (</t>
    </r>
    <r>
      <rPr>
        <b/>
        <sz val="10"/>
        <color rgb="FF0000FF"/>
        <rFont val="Calibri"/>
        <family val="2"/>
        <charset val="238"/>
        <scheme val="minor"/>
      </rPr>
      <t>SM/ mapy/ formularze itp.</t>
    </r>
    <r>
      <rPr>
        <sz val="10"/>
        <color theme="1"/>
        <rFont val="Calibri"/>
        <family val="2"/>
        <charset val="238"/>
        <scheme val="minor"/>
      </rPr>
      <t>)?</t>
    </r>
  </si>
  <si>
    <r>
      <t xml:space="preserve">Czy strona jest </t>
    </r>
    <r>
      <rPr>
        <b/>
        <sz val="10"/>
        <color rgb="FF0000FF"/>
        <rFont val="Calibri"/>
        <family val="2"/>
        <charset val="238"/>
        <scheme val="minor"/>
      </rPr>
      <t>wolna od problemów technicznych</t>
    </r>
    <r>
      <rPr>
        <sz val="10"/>
        <color theme="1"/>
        <rFont val="Calibri"/>
        <family val="2"/>
        <charset val="238"/>
        <scheme val="minor"/>
      </rPr>
      <t xml:space="preserve"> (np. czas ładowania, wielkość grafik itp.)?</t>
    </r>
  </si>
  <si>
    <r>
      <t xml:space="preserve">SEO: Czy w kodzie wszystkich podstron witryny są </t>
    </r>
    <r>
      <rPr>
        <b/>
        <sz val="10"/>
        <color rgb="FF0000FF"/>
        <rFont val="Calibri"/>
        <family val="2"/>
        <charset val="238"/>
        <scheme val="minor"/>
      </rPr>
      <t>nagłówki?  (&lt;h1&gt;) i (&lt;h2&gt;)</t>
    </r>
  </si>
  <si>
    <r>
      <t xml:space="preserve">Czy na stronie </t>
    </r>
    <r>
      <rPr>
        <b/>
        <sz val="10"/>
        <color rgb="FF0000FF"/>
        <rFont val="Calibri"/>
        <family val="2"/>
        <charset val="238"/>
        <scheme val="minor"/>
      </rPr>
      <t>Thank You Page</t>
    </r>
    <r>
      <rPr>
        <sz val="10"/>
        <color theme="1"/>
        <rFont val="Calibri"/>
        <family val="2"/>
        <charset val="238"/>
        <scheme val="minor"/>
      </rPr>
      <t xml:space="preserve"> jest podziękowanie?</t>
    </r>
  </si>
  <si>
    <r>
      <rPr>
        <sz val="10"/>
        <rFont val="Calibri"/>
        <family val="2"/>
        <charset val="238"/>
        <scheme val="minor"/>
      </rPr>
      <t>SEO: Czy osadzono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00FF"/>
        <rFont val="Calibri"/>
        <family val="2"/>
        <charset val="238"/>
        <scheme val="minor"/>
      </rPr>
      <t>kod Google Analytics?</t>
    </r>
    <r>
      <rPr>
        <sz val="10"/>
        <rFont val="Calibri"/>
        <family val="2"/>
        <charset val="238"/>
        <scheme val="minor"/>
      </rPr>
      <t xml:space="preserve"> (w zależności od użytego narzędzia sprawdzam także na podstronach)</t>
    </r>
  </si>
  <si>
    <r>
      <t xml:space="preserve">Sygnatura </t>
    </r>
    <r>
      <rPr>
        <b/>
        <sz val="10"/>
        <color rgb="FF0000FF"/>
        <rFont val="Calibri"/>
        <family val="2"/>
        <charset val="238"/>
        <scheme val="minor"/>
      </rPr>
      <t>EMAIL</t>
    </r>
    <r>
      <rPr>
        <sz val="10"/>
        <rFont val="Calibri"/>
        <family val="2"/>
        <charset val="238"/>
        <scheme val="minor"/>
      </rPr>
      <t xml:space="preserve"> (na zajęciach).</t>
    </r>
  </si>
  <si>
    <r>
      <t>Branding: Czy na stronie i podstronach jest umieszczone</t>
    </r>
    <r>
      <rPr>
        <b/>
        <sz val="10"/>
        <color rgb="FF0000FF"/>
        <rFont val="Calibri"/>
        <family val="2"/>
        <charset val="238"/>
        <scheme val="minor"/>
      </rPr>
      <t xml:space="preserve"> LOGO i NAZWĘ MARKI?</t>
    </r>
  </si>
  <si>
    <r>
      <t xml:space="preserve">Czy na stronie jest wyraźne, zrozumiałe i jednoznaczne </t>
    </r>
    <r>
      <rPr>
        <b/>
        <sz val="10"/>
        <color rgb="FF0000FF"/>
        <rFont val="Calibri"/>
        <family val="2"/>
        <charset val="238"/>
        <scheme val="minor"/>
      </rPr>
      <t>CTA</t>
    </r>
    <r>
      <rPr>
        <sz val="10"/>
        <color theme="1"/>
        <rFont val="Calibri"/>
        <family val="2"/>
        <charset val="238"/>
        <scheme val="minor"/>
      </rPr>
      <t>? (wezwanie do działania)</t>
    </r>
  </si>
  <si>
    <t>Czy na stronie jest wyraźne, zrozumiałe i jednoznaczne CTA? (wezwanie do działania)</t>
  </si>
  <si>
    <t>1p - cała grupa/ w innym przypadku proporcjonalnie.</t>
  </si>
  <si>
    <t>Arkusz zoptymalizowany pod Witryny Google (2019)</t>
  </si>
  <si>
    <r>
      <rPr>
        <b/>
        <sz val="16"/>
        <color rgb="FF0000FF"/>
        <rFont val="Calibri"/>
        <family val="2"/>
        <charset val="238"/>
        <scheme val="minor"/>
      </rPr>
      <t>Nazwa projektu</t>
    </r>
    <r>
      <rPr>
        <b/>
        <sz val="16"/>
        <color theme="1"/>
        <rFont val="Calibri"/>
        <family val="2"/>
        <charset val="238"/>
        <scheme val="minor"/>
      </rPr>
      <t xml:space="preserve"> PRODUKT </t>
    </r>
    <r>
      <rPr>
        <b/>
        <sz val="16"/>
        <color rgb="FFFF0000"/>
        <rFont val="Calibri"/>
        <family val="2"/>
        <charset val="238"/>
        <scheme val="minor"/>
      </rPr>
      <t xml:space="preserve">spr.xx.xx.2019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</si>
</sst>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color rgb="FF1155CC"/>
      <name val="Calibri"/>
      <family val="2"/>
      <charset val="238"/>
    </font>
    <font>
      <sz val="10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color rgb="FF0000FF"/>
      <name val="Calibri"/>
      <family val="2"/>
      <charset val="238"/>
    </font>
    <font>
      <b/>
      <sz val="11"/>
      <color rgb="FF0000FF"/>
      <name val="Calibri"/>
      <family val="2"/>
      <charset val="238"/>
    </font>
    <font>
      <sz val="10"/>
      <color rgb="FF3C78D8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6D9EEB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0000FF"/>
      <name val="Calibri"/>
      <family val="2"/>
      <charset val="238"/>
    </font>
    <font>
      <u/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2"/>
      <color rgb="FF0000FF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DADADA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57">
    <xf numFmtId="0" fontId="0" fillId="0" borderId="0" xfId="0"/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4" fillId="4" borderId="0" xfId="0" quotePrefix="1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10" borderId="1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1" fillId="7" borderId="9" xfId="0" applyFont="1" applyFill="1" applyBorder="1" applyAlignment="1" applyProtection="1">
      <alignment horizontal="center" vertical="center"/>
      <protection hidden="1"/>
    </xf>
    <xf numFmtId="0" fontId="0" fillId="10" borderId="10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6" fillId="10" borderId="2" xfId="0" applyFont="1" applyFill="1" applyBorder="1" applyAlignment="1" applyProtection="1">
      <alignment horizontal="center" vertical="center"/>
      <protection hidden="1"/>
    </xf>
    <xf numFmtId="0" fontId="6" fillId="10" borderId="10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10" borderId="2" xfId="0" applyFont="1" applyFill="1" applyBorder="1" applyAlignment="1" applyProtection="1">
      <alignment horizontal="center" vertical="center"/>
      <protection hidden="1"/>
    </xf>
    <xf numFmtId="0" fontId="0" fillId="10" borderId="10" xfId="0" applyFont="1" applyFill="1" applyBorder="1" applyAlignment="1" applyProtection="1">
      <alignment horizontal="center" vertical="center"/>
      <protection hidden="1"/>
    </xf>
    <xf numFmtId="164" fontId="0" fillId="10" borderId="1" xfId="0" applyNumberFormat="1" applyFill="1" applyBorder="1" applyAlignment="1" applyProtection="1">
      <alignment horizontal="center" vertical="center"/>
      <protection hidden="1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vertical="center"/>
    </xf>
    <xf numFmtId="0" fontId="3" fillId="4" borderId="0" xfId="0" applyFont="1" applyFill="1" applyAlignment="1" applyProtection="1">
      <alignment vertical="center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4" borderId="0" xfId="0" applyFont="1" applyFill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horizontal="center" vertical="center"/>
      <protection locked="0"/>
    </xf>
    <xf numFmtId="2" fontId="10" fillId="6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11" borderId="11" xfId="0" applyFont="1" applyFill="1" applyBorder="1" applyAlignment="1" applyProtection="1">
      <alignment horizontal="center" vertical="center" wrapText="1"/>
      <protection locked="0"/>
    </xf>
    <xf numFmtId="0" fontId="6" fillId="11" borderId="1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18" fillId="0" borderId="1" xfId="1" applyBorder="1" applyAlignment="1">
      <alignment vertical="center"/>
    </xf>
    <xf numFmtId="0" fontId="4" fillId="0" borderId="1" xfId="0" applyFont="1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8" fillId="0" borderId="1" xfId="1" applyBorder="1"/>
    <xf numFmtId="0" fontId="4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horizontal="left" vertical="center"/>
      <protection hidden="1"/>
    </xf>
    <xf numFmtId="0" fontId="18" fillId="3" borderId="1" xfId="1" applyFill="1" applyBorder="1" applyAlignment="1" applyProtection="1">
      <alignment horizontal="left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vertical="center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0" fontId="4" fillId="4" borderId="0" xfId="0" applyFont="1" applyFill="1" applyAlignment="1" applyProtection="1">
      <alignment horizontal="center" vertical="center"/>
      <protection hidden="1"/>
    </xf>
    <xf numFmtId="2" fontId="0" fillId="4" borderId="1" xfId="0" applyNumberForma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left" vertical="center"/>
      <protection locked="0"/>
    </xf>
    <xf numFmtId="0" fontId="26" fillId="4" borderId="0" xfId="0" applyFont="1" applyFill="1" applyAlignment="1" applyProtection="1">
      <alignment vertical="center"/>
      <protection hidden="1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4" fillId="5" borderId="3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5" fillId="5" borderId="3" xfId="0" applyFont="1" applyFill="1" applyBorder="1" applyAlignment="1" applyProtection="1">
      <alignment vertical="center" wrapText="1"/>
      <protection locked="0"/>
    </xf>
    <xf numFmtId="0" fontId="27" fillId="4" borderId="0" xfId="0" applyFont="1" applyFill="1" applyAlignment="1" applyProtection="1">
      <alignment vertical="center"/>
      <protection hidden="1"/>
    </xf>
    <xf numFmtId="0" fontId="0" fillId="8" borderId="1" xfId="0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2" fontId="0" fillId="8" borderId="5" xfId="0" applyNumberForma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33" fillId="14" borderId="19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/>
    </xf>
    <xf numFmtId="0" fontId="34" fillId="14" borderId="19" xfId="0" applyFont="1" applyFill="1" applyBorder="1" applyAlignment="1">
      <alignment horizontal="left" vertical="center"/>
    </xf>
    <xf numFmtId="0" fontId="35" fillId="0" borderId="27" xfId="0" applyFont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vertical="center"/>
    </xf>
    <xf numFmtId="0" fontId="35" fillId="0" borderId="23" xfId="0" applyFont="1" applyBorder="1" applyAlignment="1">
      <alignment horizontal="center" vertical="center" wrapText="1"/>
    </xf>
    <xf numFmtId="0" fontId="0" fillId="15" borderId="0" xfId="0" applyFont="1" applyFill="1" applyBorder="1" applyAlignment="1">
      <alignment vertical="center"/>
    </xf>
    <xf numFmtId="0" fontId="0" fillId="14" borderId="21" xfId="0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/>
    </xf>
    <xf numFmtId="0" fontId="18" fillId="15" borderId="0" xfId="1" applyFill="1" applyBorder="1" applyAlignment="1">
      <alignment vertical="center"/>
    </xf>
    <xf numFmtId="0" fontId="37" fillId="15" borderId="0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23" fillId="0" borderId="19" xfId="0" applyFont="1" applyBorder="1" applyAlignment="1"/>
    <xf numFmtId="0" fontId="39" fillId="0" borderId="23" xfId="0" applyFont="1" applyBorder="1" applyAlignment="1">
      <alignment horizontal="center" vertical="center" wrapText="1"/>
    </xf>
    <xf numFmtId="0" fontId="42" fillId="15" borderId="0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 wrapText="1"/>
    </xf>
    <xf numFmtId="0" fontId="39" fillId="16" borderId="23" xfId="0" applyFont="1" applyFill="1" applyBorder="1" applyAlignment="1">
      <alignment horizontal="center" vertical="center" wrapText="1"/>
    </xf>
    <xf numFmtId="0" fontId="38" fillId="0" borderId="19" xfId="0" applyFont="1" applyBorder="1"/>
    <xf numFmtId="0" fontId="33" fillId="0" borderId="23" xfId="0" applyFont="1" applyBorder="1" applyAlignment="1">
      <alignment horizontal="center" vertical="center" wrapText="1"/>
    </xf>
    <xf numFmtId="0" fontId="38" fillId="0" borderId="19" xfId="0" applyFont="1" applyBorder="1" applyAlignment="1"/>
    <xf numFmtId="0" fontId="23" fillId="0" borderId="19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0" fontId="45" fillId="14" borderId="19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45" fillId="14" borderId="19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 vertical="center"/>
    </xf>
    <xf numFmtId="0" fontId="46" fillId="0" borderId="19" xfId="0" applyFont="1" applyBorder="1" applyAlignment="1"/>
    <xf numFmtId="0" fontId="35" fillId="0" borderId="2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35" fillId="17" borderId="22" xfId="0" applyFont="1" applyFill="1" applyBorder="1" applyAlignment="1">
      <alignment horizontal="center" vertical="center" wrapText="1"/>
    </xf>
    <xf numFmtId="0" fontId="47" fillId="17" borderId="23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3" fillId="18" borderId="19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0" fontId="0" fillId="9" borderId="1" xfId="0" applyFill="1" applyBorder="1" applyAlignment="1" applyProtection="1">
      <alignment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164" fontId="0" fillId="9" borderId="1" xfId="0" applyNumberFormat="1" applyFill="1" applyBorder="1" applyAlignment="1" applyProtection="1">
      <alignment horizontal="center" vertical="center"/>
      <protection hidden="1"/>
    </xf>
    <xf numFmtId="2" fontId="0" fillId="9" borderId="1" xfId="0" applyNumberFormat="1" applyFill="1" applyBorder="1" applyAlignment="1" applyProtection="1">
      <alignment horizontal="center" vertical="center"/>
      <protection hidden="1"/>
    </xf>
    <xf numFmtId="0" fontId="19" fillId="12" borderId="1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left" vertical="center"/>
      <protection hidden="1"/>
    </xf>
    <xf numFmtId="164" fontId="0" fillId="3" borderId="7" xfId="0" applyNumberFormat="1" applyFill="1" applyBorder="1" applyAlignment="1" applyProtection="1">
      <alignment horizontal="center" vertical="center"/>
      <protection hidden="1"/>
    </xf>
    <xf numFmtId="164" fontId="0" fillId="2" borderId="18" xfId="0" applyNumberFormat="1" applyFill="1" applyBorder="1" applyAlignment="1" applyProtection="1">
      <alignment horizontal="center" vertical="center"/>
      <protection hidden="1"/>
    </xf>
    <xf numFmtId="164" fontId="0" fillId="2" borderId="16" xfId="0" applyNumberFormat="1" applyFill="1" applyBorder="1" applyAlignment="1" applyProtection="1">
      <alignment horizontal="center" vertical="center"/>
      <protection hidden="1"/>
    </xf>
    <xf numFmtId="164" fontId="0" fillId="2" borderId="17" xfId="0" applyNumberFormat="1" applyFill="1" applyBorder="1" applyAlignment="1" applyProtection="1">
      <alignment horizontal="center" vertical="center"/>
      <protection hidden="1"/>
    </xf>
    <xf numFmtId="0" fontId="28" fillId="0" borderId="23" xfId="0" applyFont="1" applyBorder="1" applyAlignment="1">
      <alignment horizontal="center" vertical="center" wrapText="1"/>
    </xf>
    <xf numFmtId="0" fontId="28" fillId="11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8" fillId="3" borderId="1" xfId="1" applyFill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1" borderId="11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3" fillId="19" borderId="21" xfId="0" applyFont="1" applyFill="1" applyBorder="1" applyAlignment="1">
      <alignment vertical="center" wrapText="1"/>
    </xf>
    <xf numFmtId="0" fontId="23" fillId="19" borderId="22" xfId="0" applyFont="1" applyFill="1" applyBorder="1" applyAlignment="1">
      <alignment vertical="center" wrapText="1"/>
    </xf>
    <xf numFmtId="0" fontId="50" fillId="4" borderId="0" xfId="0" applyFont="1" applyFill="1" applyAlignment="1" applyProtection="1">
      <alignment vertical="center"/>
      <protection hidden="1"/>
    </xf>
    <xf numFmtId="0" fontId="50" fillId="4" borderId="0" xfId="0" applyFont="1" applyFill="1" applyAlignment="1" applyProtection="1">
      <alignment horizontal="center" vertical="center"/>
      <protection hidden="1"/>
    </xf>
    <xf numFmtId="0" fontId="50" fillId="8" borderId="1" xfId="0" applyFont="1" applyFill="1" applyBorder="1" applyAlignment="1" applyProtection="1">
      <alignment vertical="center"/>
      <protection hidden="1"/>
    </xf>
    <xf numFmtId="164" fontId="50" fillId="8" borderId="1" xfId="0" applyNumberFormat="1" applyFont="1" applyFill="1" applyBorder="1" applyAlignment="1">
      <alignment horizontal="center"/>
    </xf>
    <xf numFmtId="0" fontId="50" fillId="8" borderId="1" xfId="0" applyFont="1" applyFill="1" applyBorder="1" applyAlignment="1" applyProtection="1">
      <alignment horizontal="center" vertical="center"/>
      <protection hidden="1"/>
    </xf>
    <xf numFmtId="2" fontId="50" fillId="8" borderId="1" xfId="0" applyNumberFormat="1" applyFont="1" applyFill="1" applyBorder="1" applyAlignment="1" applyProtection="1">
      <alignment horizontal="center" vertical="center"/>
      <protection hidden="1"/>
    </xf>
    <xf numFmtId="164" fontId="50" fillId="8" borderId="1" xfId="0" applyNumberFormat="1" applyFont="1" applyFill="1" applyBorder="1" applyAlignment="1" applyProtection="1">
      <alignment horizontal="center" vertical="center"/>
      <protection hidden="1"/>
    </xf>
    <xf numFmtId="164" fontId="0" fillId="13" borderId="14" xfId="0" applyNumberFormat="1" applyFill="1" applyBorder="1" applyAlignment="1" applyProtection="1">
      <alignment horizontal="center" vertical="center"/>
      <protection hidden="1"/>
    </xf>
    <xf numFmtId="164" fontId="0" fillId="13" borderId="7" xfId="0" applyNumberFormat="1" applyFill="1" applyBorder="1" applyAlignment="1" applyProtection="1">
      <alignment horizontal="center" vertical="center"/>
      <protection hidden="1"/>
    </xf>
    <xf numFmtId="164" fontId="0" fillId="3" borderId="18" xfId="0" applyNumberForma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top"/>
      <protection hidden="1"/>
    </xf>
    <xf numFmtId="0" fontId="0" fillId="4" borderId="0" xfId="0" applyFill="1" applyAlignment="1" applyProtection="1">
      <protection hidden="1"/>
    </xf>
    <xf numFmtId="0" fontId="9" fillId="4" borderId="0" xfId="0" applyFont="1" applyFill="1" applyAlignment="1" applyProtection="1">
      <alignment horizontal="center" vertical="top"/>
      <protection hidden="1"/>
    </xf>
    <xf numFmtId="0" fontId="30" fillId="8" borderId="0" xfId="0" applyFont="1" applyFill="1" applyBorder="1" applyAlignment="1" applyProtection="1">
      <alignment horizontal="center" vertical="top"/>
      <protection hidden="1"/>
    </xf>
    <xf numFmtId="164" fontId="0" fillId="3" borderId="16" xfId="0" applyNumberFormat="1" applyFill="1" applyBorder="1" applyAlignment="1" applyProtection="1">
      <alignment horizontal="center" vertical="center"/>
      <protection hidden="1"/>
    </xf>
    <xf numFmtId="164" fontId="0" fillId="3" borderId="17" xfId="0" applyNumberForma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0" fillId="3" borderId="8" xfId="0" applyFont="1" applyFill="1" applyBorder="1" applyAlignment="1" applyProtection="1">
      <alignment horizontal="center"/>
      <protection hidden="1"/>
    </xf>
    <xf numFmtId="0" fontId="29" fillId="3" borderId="4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>
      <alignment vertical="center" wrapText="1"/>
    </xf>
    <xf numFmtId="0" fontId="0" fillId="20" borderId="0" xfId="0" applyFill="1" applyAlignment="1" applyProtection="1">
      <alignment vertical="center"/>
      <protection hidden="1"/>
    </xf>
    <xf numFmtId="0" fontId="23" fillId="0" borderId="23" xfId="0" applyFont="1" applyFill="1" applyBorder="1" applyAlignment="1">
      <alignment horizontal="center" vertical="center" wrapText="1"/>
    </xf>
    <xf numFmtId="0" fontId="51" fillId="16" borderId="2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vertical="center" wrapText="1"/>
    </xf>
    <xf numFmtId="0" fontId="28" fillId="3" borderId="1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/>
      <protection hidden="1"/>
    </xf>
    <xf numFmtId="0" fontId="45" fillId="21" borderId="19" xfId="0" applyFont="1" applyFill="1" applyBorder="1" applyAlignment="1">
      <alignment horizontal="center" vertical="center"/>
    </xf>
    <xf numFmtId="0" fontId="45" fillId="21" borderId="19" xfId="0" applyFont="1" applyFill="1" applyBorder="1" applyAlignment="1">
      <alignment horizontal="center"/>
    </xf>
    <xf numFmtId="0" fontId="45" fillId="22" borderId="19" xfId="0" applyFont="1" applyFill="1" applyBorder="1" applyAlignment="1">
      <alignment horizontal="center" vertical="center"/>
    </xf>
    <xf numFmtId="0" fontId="48" fillId="22" borderId="19" xfId="0" applyFont="1" applyFill="1" applyBorder="1" applyAlignment="1">
      <alignment vertical="center"/>
    </xf>
    <xf numFmtId="0" fontId="48" fillId="22" borderId="19" xfId="0" applyFont="1" applyFill="1" applyBorder="1" applyAlignment="1">
      <alignment horizontal="right" vertical="center"/>
    </xf>
    <xf numFmtId="0" fontId="4" fillId="7" borderId="7" xfId="0" quotePrefix="1" applyFont="1" applyFill="1" applyBorder="1" applyAlignment="1" applyProtection="1">
      <alignment horizontal="left" vertical="center"/>
      <protection hidden="1"/>
    </xf>
    <xf numFmtId="0" fontId="4" fillId="7" borderId="5" xfId="0" quotePrefix="1" applyFont="1" applyFill="1" applyBorder="1" applyAlignment="1" applyProtection="1">
      <alignment horizontal="left" vertical="center"/>
      <protection hidden="1"/>
    </xf>
    <xf numFmtId="0" fontId="4" fillId="7" borderId="6" xfId="0" quotePrefix="1" applyFont="1" applyFill="1" applyBorder="1" applyAlignment="1" applyProtection="1">
      <alignment horizontal="left" vertical="center"/>
      <protection hidden="1"/>
    </xf>
    <xf numFmtId="0" fontId="4" fillId="7" borderId="1" xfId="0" quotePrefix="1" applyFont="1" applyFill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left" vertical="center"/>
      <protection hidden="1"/>
    </xf>
    <xf numFmtId="0" fontId="4" fillId="8" borderId="1" xfId="0" quotePrefix="1" applyFont="1" applyFill="1" applyBorder="1" applyAlignment="1" applyProtection="1">
      <alignment horizontal="left" vertical="center"/>
      <protection hidden="1"/>
    </xf>
    <xf numFmtId="0" fontId="4" fillId="8" borderId="1" xfId="0" applyFont="1" applyFill="1" applyBorder="1" applyAlignment="1" applyProtection="1">
      <alignment horizontal="left" vertical="center"/>
      <protection hidden="1"/>
    </xf>
    <xf numFmtId="0" fontId="23" fillId="0" borderId="28" xfId="0" applyFont="1" applyBorder="1" applyAlignment="1">
      <alignment horizontal="center" vertical="center" wrapText="1"/>
    </xf>
    <xf numFmtId="0" fontId="33" fillId="0" borderId="22" xfId="0" applyFont="1" applyBorder="1"/>
    <xf numFmtId="0" fontId="39" fillId="0" borderId="28" xfId="0" applyFont="1" applyBorder="1" applyAlignment="1">
      <alignment horizontal="center" vertical="center" wrapText="1"/>
    </xf>
    <xf numFmtId="0" fontId="40" fillId="0" borderId="22" xfId="0" applyFont="1" applyBorder="1"/>
    <xf numFmtId="0" fontId="41" fillId="0" borderId="28" xfId="0" applyFont="1" applyBorder="1" applyAlignment="1">
      <alignment horizontal="center" vertical="center" wrapText="1"/>
    </xf>
    <xf numFmtId="0" fontId="28" fillId="11" borderId="25" xfId="0" applyFont="1" applyFill="1" applyBorder="1" applyAlignment="1">
      <alignment horizontal="center" vertical="center" wrapText="1"/>
    </xf>
    <xf numFmtId="0" fontId="28" fillId="11" borderId="26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 applyProtection="1">
      <alignment horizontal="center" vertical="center" wrapText="1"/>
      <protection locked="0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49" fillId="8" borderId="1" xfId="0" quotePrefix="1" applyFont="1" applyFill="1" applyBorder="1" applyAlignment="1" applyProtection="1">
      <alignment horizontal="left" vertical="center"/>
      <protection hidden="1"/>
    </xf>
    <xf numFmtId="0" fontId="49" fillId="8" borderId="1" xfId="0" applyFont="1" applyFill="1" applyBorder="1" applyAlignment="1" applyProtection="1">
      <alignment horizontal="left" vertical="center"/>
      <protection hidden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11" borderId="8" xfId="0" applyFont="1" applyFill="1" applyBorder="1" applyAlignment="1" applyProtection="1">
      <alignment horizontal="center" vertical="center" wrapText="1"/>
      <protection locked="0"/>
    </xf>
    <xf numFmtId="0" fontId="0" fillId="11" borderId="3" xfId="0" applyFont="1" applyFill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>
      <alignment horizontal="center" vertical="center" wrapText="1"/>
    </xf>
    <xf numFmtId="0" fontId="0" fillId="18" borderId="28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20" fillId="7" borderId="1" xfId="0" quotePrefix="1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>
      <alignment horizontal="justify" vertical="center" wrapText="1"/>
    </xf>
    <xf numFmtId="0" fontId="41" fillId="3" borderId="23" xfId="0" applyFont="1" applyFill="1" applyBorder="1" applyAlignment="1">
      <alignment horizontal="center" vertical="center" wrapText="1"/>
    </xf>
    <xf numFmtId="0" fontId="43" fillId="3" borderId="2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O$6" lockText="1"/>
</file>

<file path=xl/ctrlProps/ctrlProp2.xml><?xml version="1.0" encoding="utf-8"?>
<formControlPr xmlns="http://schemas.microsoft.com/office/spreadsheetml/2009/9/main" objectType="CheckBox" fmlaLink="$O$21" lockText="1"/>
</file>

<file path=xl/ctrlProps/ctrlProp3.xml><?xml version="1.0" encoding="utf-8"?>
<formControlPr xmlns="http://schemas.microsoft.com/office/spreadsheetml/2009/9/main" objectType="CheckBox" fmlaLink="$O$224" lockText="1"/>
</file>

<file path=xl/ctrlProps/ctrlProp4.xml><?xml version="1.0" encoding="utf-8"?>
<formControlPr xmlns="http://schemas.microsoft.com/office/spreadsheetml/2009/9/main" objectType="CheckBox" fmlaLink="$O$193" lockText="1"/>
</file>

<file path=xl/ctrlProps/ctrlProp5.xml><?xml version="1.0" encoding="utf-8"?>
<formControlPr xmlns="http://schemas.microsoft.com/office/spreadsheetml/2009/9/main" objectType="CheckBox" fmlaLink="$O$164" lockText="1"/>
</file>

<file path=xl/ctrlProps/ctrlProp6.xml><?xml version="1.0" encoding="utf-8"?>
<formControlPr xmlns="http://schemas.microsoft.com/office/spreadsheetml/2009/9/main" objectType="CheckBox" fmlaLink="$O$249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295274</xdr:colOff>
      <xdr:row>311</xdr:row>
      <xdr:rowOff>161926</xdr:rowOff>
    </xdr:from>
    <xdr:to>
      <xdr:col>11</xdr:col>
      <xdr:colOff>492630</xdr:colOff>
      <xdr:row>320</xdr:row>
      <xdr:rowOff>143239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4" y="80638651"/>
          <a:ext cx="4026406" cy="1781538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292</xdr:row>
      <xdr:rowOff>161925</xdr:rowOff>
    </xdr:from>
    <xdr:to>
      <xdr:col>4</xdr:col>
      <xdr:colOff>19050</xdr:colOff>
      <xdr:row>304</xdr:row>
      <xdr:rowOff>142875</xdr:rowOff>
    </xdr:to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5750" y="76114275"/>
          <a:ext cx="7677150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180975</xdr:rowOff>
        </xdr:from>
        <xdr:to>
          <xdr:col>6</xdr:col>
          <xdr:colOff>647700</xdr:colOff>
          <xdr:row>5</xdr:row>
          <xdr:rowOff>0</xdr:rowOff>
        </xdr:to>
        <xdr:sp macro="" textlink="">
          <xdr:nvSpPr>
            <xdr:cNvPr id="13313" name="Pole wyboru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Jeśli praca indywidualna postaw zaznaczenie!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180975</xdr:rowOff>
        </xdr:from>
        <xdr:to>
          <xdr:col>6</xdr:col>
          <xdr:colOff>647700</xdr:colOff>
          <xdr:row>20</xdr:row>
          <xdr:rowOff>0</xdr:rowOff>
        </xdr:to>
        <xdr:sp macro="" textlink="">
          <xdr:nvSpPr>
            <xdr:cNvPr id="13314" name="Pole wyboru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Jeśli praca indywidualna postaw zaznaczenie!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219</xdr:row>
          <xdr:rowOff>9525</xdr:rowOff>
        </xdr:from>
        <xdr:to>
          <xdr:col>7</xdr:col>
          <xdr:colOff>0</xdr:colOff>
          <xdr:row>220</xdr:row>
          <xdr:rowOff>19050</xdr:rowOff>
        </xdr:to>
        <xdr:sp macro="" textlink="">
          <xdr:nvSpPr>
            <xdr:cNvPr id="13315" name="Pole wyboru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Jeśli praca indywidualna postaw zaznaczenie!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187</xdr:row>
          <xdr:rowOff>0</xdr:rowOff>
        </xdr:from>
        <xdr:to>
          <xdr:col>7</xdr:col>
          <xdr:colOff>9525</xdr:colOff>
          <xdr:row>188</xdr:row>
          <xdr:rowOff>9525</xdr:rowOff>
        </xdr:to>
        <xdr:sp macro="" textlink="">
          <xdr:nvSpPr>
            <xdr:cNvPr id="13316" name="Pole wyboru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Jeśli praca indywidualna postaw zaznaczenie!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160</xdr:row>
          <xdr:rowOff>0</xdr:rowOff>
        </xdr:from>
        <xdr:to>
          <xdr:col>7</xdr:col>
          <xdr:colOff>0</xdr:colOff>
          <xdr:row>161</xdr:row>
          <xdr:rowOff>9525</xdr:rowOff>
        </xdr:to>
        <xdr:sp macro="" textlink="">
          <xdr:nvSpPr>
            <xdr:cNvPr id="13317" name="Pole wyboru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Jeśli praca indywidualna postaw zaznaczenie!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244</xdr:row>
          <xdr:rowOff>9525</xdr:rowOff>
        </xdr:from>
        <xdr:to>
          <xdr:col>7</xdr:col>
          <xdr:colOff>0</xdr:colOff>
          <xdr:row>245</xdr:row>
          <xdr:rowOff>19050</xdr:rowOff>
        </xdr:to>
        <xdr:sp macro="" textlink="">
          <xdr:nvSpPr>
            <xdr:cNvPr id="13318" name="Pole wyboru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Jeśli praca indywidualna postaw zaznaczenie!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706467</xdr:colOff>
      <xdr:row>22</xdr:row>
      <xdr:rowOff>2157</xdr:rowOff>
    </xdr:from>
    <xdr:to>
      <xdr:col>7</xdr:col>
      <xdr:colOff>71887</xdr:colOff>
      <xdr:row>24</xdr:row>
      <xdr:rowOff>221674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741" y="5672228"/>
          <a:ext cx="893014" cy="65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A414"/>
  <sheetViews>
    <sheetView tabSelected="1" zoomScale="106" zoomScaleNormal="106" workbookViewId="0">
      <selection activeCell="B1" sqref="B1"/>
    </sheetView>
  </sheetViews>
  <sheetFormatPr defaultRowHeight="15" x14ac:dyDescent="0.25"/>
  <cols>
    <col min="1" max="1" width="4.42578125" style="1" customWidth="1"/>
    <col min="2" max="2" width="101.85546875" style="1" customWidth="1"/>
    <col min="3" max="4" width="6.42578125" style="1" customWidth="1"/>
    <col min="5" max="7" width="11.42578125" style="1" customWidth="1"/>
    <col min="8" max="8" width="4.7109375" style="1" customWidth="1"/>
    <col min="9" max="9" width="34.42578125" style="1" customWidth="1"/>
    <col min="10" max="11" width="9.140625" style="1"/>
    <col min="12" max="12" width="9" style="1" customWidth="1"/>
    <col min="13" max="13" width="9.7109375" style="1" customWidth="1"/>
    <col min="14" max="14" width="6.28515625" style="1" hidden="1" customWidth="1"/>
    <col min="15" max="15" width="9.140625" style="1" hidden="1" customWidth="1"/>
    <col min="16" max="16" width="9.5703125" style="1" hidden="1" customWidth="1"/>
    <col min="17" max="19" width="5.5703125" style="1" hidden="1" customWidth="1"/>
    <col min="20" max="20" width="9.140625" style="1" hidden="1" customWidth="1"/>
    <col min="21" max="23" width="9.140625" style="1"/>
    <col min="24" max="24" width="5" style="1" customWidth="1"/>
    <col min="25" max="25" width="9.140625" style="1"/>
    <col min="26" max="26" width="7.28515625" style="1" customWidth="1"/>
    <col min="27" max="27" width="11.140625" style="1" customWidth="1"/>
    <col min="28" max="28" width="9.28515625" style="1" customWidth="1"/>
    <col min="29" max="16384" width="9.140625" style="1"/>
  </cols>
  <sheetData>
    <row r="1" spans="1:19" ht="33" customHeight="1" x14ac:dyDescent="0.25">
      <c r="B1" s="37" t="s">
        <v>250</v>
      </c>
      <c r="O1" s="16"/>
      <c r="P1" s="16"/>
      <c r="Q1" s="16"/>
      <c r="R1" s="16"/>
      <c r="S1" s="16"/>
    </row>
    <row r="2" spans="1:19" x14ac:dyDescent="0.25">
      <c r="B2" s="112"/>
      <c r="C2" s="216" t="s">
        <v>13</v>
      </c>
      <c r="D2" s="217"/>
      <c r="E2" s="217"/>
      <c r="F2" s="217"/>
      <c r="G2" s="217"/>
    </row>
    <row r="3" spans="1:19" x14ac:dyDescent="0.25">
      <c r="B3" s="113"/>
      <c r="C3" s="216" t="s">
        <v>14</v>
      </c>
      <c r="D3" s="217"/>
      <c r="E3" s="217"/>
      <c r="F3" s="217"/>
      <c r="G3" s="217"/>
    </row>
    <row r="4" spans="1:19" x14ac:dyDescent="0.25">
      <c r="B4" s="114"/>
      <c r="C4" s="216" t="s">
        <v>15</v>
      </c>
      <c r="D4" s="217"/>
      <c r="E4" s="217"/>
      <c r="F4" s="217"/>
      <c r="G4" s="217"/>
    </row>
    <row r="5" spans="1:19" x14ac:dyDescent="0.25">
      <c r="B5" s="112"/>
      <c r="C5" s="218" t="s">
        <v>20</v>
      </c>
      <c r="D5" s="219"/>
      <c r="E5" s="219"/>
      <c r="F5" s="219"/>
      <c r="G5" s="219"/>
    </row>
    <row r="6" spans="1:19" ht="35.25" customHeight="1" x14ac:dyDescent="0.25">
      <c r="B6" s="101"/>
      <c r="C6" s="4"/>
      <c r="D6" s="5"/>
      <c r="E6" s="5"/>
      <c r="F6" s="5"/>
      <c r="G6" s="5"/>
      <c r="O6" s="14" t="b">
        <v>0</v>
      </c>
      <c r="P6" s="14"/>
    </row>
    <row r="7" spans="1:19" ht="18" customHeight="1" thickBot="1" x14ac:dyDescent="0.3">
      <c r="B7" s="94"/>
      <c r="C7" s="7" t="s">
        <v>16</v>
      </c>
      <c r="D7" s="20" t="s">
        <v>17</v>
      </c>
    </row>
    <row r="8" spans="1:19" ht="25.5" customHeight="1" thickBot="1" x14ac:dyDescent="0.3">
      <c r="A8" s="8" t="s">
        <v>0</v>
      </c>
      <c r="B8" s="175" t="s">
        <v>7</v>
      </c>
      <c r="C8" s="115"/>
      <c r="D8" s="116"/>
      <c r="E8" s="117"/>
      <c r="I8" s="2" t="s">
        <v>144</v>
      </c>
      <c r="J8" s="2" t="s">
        <v>109</v>
      </c>
      <c r="K8" s="2" t="s">
        <v>110</v>
      </c>
      <c r="O8" s="6" t="s">
        <v>21</v>
      </c>
      <c r="P8" s="19" t="s">
        <v>22</v>
      </c>
      <c r="Q8" s="15"/>
    </row>
    <row r="9" spans="1:19" ht="25.5" customHeight="1" thickBot="1" x14ac:dyDescent="0.3">
      <c r="A9" s="8" t="s">
        <v>1</v>
      </c>
      <c r="B9" s="176" t="s">
        <v>8</v>
      </c>
      <c r="C9" s="118"/>
      <c r="D9" s="116"/>
      <c r="E9" s="117"/>
      <c r="I9" s="9" t="str">
        <f>IF(O6=TRUE,B5,"")</f>
        <v/>
      </c>
      <c r="J9" s="10" t="str">
        <f>IF(O6=TRUE,D14,"")</f>
        <v/>
      </c>
      <c r="K9" s="29" t="str">
        <f>IF(O6=TRUE,O9,"")</f>
        <v/>
      </c>
      <c r="O9" s="30">
        <f>IF(D14&lt;3.5,2,IF(D14&lt;4,3,IF(D14&lt;4.5,3.5,IF(D14&lt;5,4,IF(D14&lt;5.5,4.5,IF(D14&gt;=5.5,5))))))</f>
        <v>2</v>
      </c>
    </row>
    <row r="10" spans="1:19" ht="25.5" customHeight="1" thickBot="1" x14ac:dyDescent="0.3">
      <c r="A10" s="8" t="s">
        <v>2</v>
      </c>
      <c r="B10" s="176" t="s">
        <v>9</v>
      </c>
      <c r="C10" s="118"/>
      <c r="D10" s="116"/>
      <c r="E10" s="119"/>
    </row>
    <row r="11" spans="1:19" ht="25.5" customHeight="1" thickBot="1" x14ac:dyDescent="0.3">
      <c r="A11" s="8" t="s">
        <v>3</v>
      </c>
      <c r="B11" s="176" t="s">
        <v>10</v>
      </c>
      <c r="C11" s="118"/>
      <c r="D11" s="120"/>
      <c r="E11" s="119"/>
      <c r="I11" s="36" t="s">
        <v>35</v>
      </c>
      <c r="J11" s="31">
        <f>O9</f>
        <v>2</v>
      </c>
      <c r="K11" s="44" t="s">
        <v>0</v>
      </c>
    </row>
    <row r="12" spans="1:19" ht="25.5" customHeight="1" thickBot="1" x14ac:dyDescent="0.3">
      <c r="A12" s="8" t="s">
        <v>4</v>
      </c>
      <c r="B12" s="176" t="s">
        <v>11</v>
      </c>
      <c r="C12" s="118"/>
      <c r="D12" s="121"/>
      <c r="E12" s="122"/>
      <c r="J12" s="1" t="s">
        <v>23</v>
      </c>
    </row>
    <row r="13" spans="1:19" ht="25.5" customHeight="1" thickBot="1" x14ac:dyDescent="0.3">
      <c r="A13" s="8" t="s">
        <v>5</v>
      </c>
      <c r="B13" s="176" t="s">
        <v>12</v>
      </c>
      <c r="C13" s="118"/>
      <c r="D13" s="121"/>
      <c r="E13" s="117"/>
      <c r="J13" s="17">
        <v>6</v>
      </c>
      <c r="K13" s="18">
        <v>5</v>
      </c>
    </row>
    <row r="14" spans="1:19" ht="21.75" customHeight="1" thickBot="1" x14ac:dyDescent="0.3">
      <c r="B14" s="11" t="s">
        <v>18</v>
      </c>
      <c r="C14" s="22">
        <f>SUM(C8:C13)</f>
        <v>0</v>
      </c>
      <c r="D14" s="21">
        <f>SUM(D8:D13)</f>
        <v>0</v>
      </c>
      <c r="J14" s="17">
        <v>5.5</v>
      </c>
      <c r="K14" s="18">
        <v>5</v>
      </c>
    </row>
    <row r="15" spans="1:19" x14ac:dyDescent="0.25">
      <c r="B15" s="1" t="s">
        <v>247</v>
      </c>
      <c r="J15" s="17">
        <v>5</v>
      </c>
      <c r="K15" s="18">
        <v>4.5</v>
      </c>
    </row>
    <row r="16" spans="1:19" ht="21" x14ac:dyDescent="0.25">
      <c r="B16" s="123" t="s">
        <v>27</v>
      </c>
      <c r="J16" s="17">
        <v>4.5</v>
      </c>
      <c r="K16" s="18">
        <v>4</v>
      </c>
    </row>
    <row r="17" spans="1:17" x14ac:dyDescent="0.25">
      <c r="B17" s="124"/>
      <c r="C17" s="216" t="s">
        <v>24</v>
      </c>
      <c r="D17" s="217"/>
      <c r="E17" s="217"/>
      <c r="F17" s="217"/>
      <c r="G17" s="217"/>
      <c r="J17" s="17">
        <v>4</v>
      </c>
      <c r="K17" s="18">
        <v>3.5</v>
      </c>
    </row>
    <row r="18" spans="1:17" x14ac:dyDescent="0.25">
      <c r="B18" s="125"/>
      <c r="C18" s="213" t="s">
        <v>25</v>
      </c>
      <c r="D18" s="214"/>
      <c r="E18" s="214"/>
      <c r="F18" s="214"/>
      <c r="G18" s="215"/>
      <c r="J18" s="17">
        <v>3.5</v>
      </c>
      <c r="K18" s="18">
        <v>3</v>
      </c>
    </row>
    <row r="19" spans="1:17" x14ac:dyDescent="0.25">
      <c r="B19" s="124"/>
      <c r="C19" s="216" t="s">
        <v>26</v>
      </c>
      <c r="D19" s="217"/>
      <c r="E19" s="217"/>
      <c r="F19" s="217"/>
      <c r="G19" s="217"/>
      <c r="J19" s="17">
        <v>3</v>
      </c>
      <c r="K19" s="18">
        <v>2</v>
      </c>
    </row>
    <row r="20" spans="1:17" x14ac:dyDescent="0.2">
      <c r="B20" s="126"/>
      <c r="C20" s="218" t="s">
        <v>20</v>
      </c>
      <c r="D20" s="219"/>
      <c r="E20" s="219"/>
      <c r="F20" s="219"/>
      <c r="G20" s="219"/>
    </row>
    <row r="21" spans="1:17" x14ac:dyDescent="0.25">
      <c r="O21" s="14" t="b">
        <v>0</v>
      </c>
      <c r="P21" s="14"/>
    </row>
    <row r="22" spans="1:17" ht="15.75" thickBot="1" x14ac:dyDescent="0.3">
      <c r="B22" s="202" t="s">
        <v>249</v>
      </c>
    </row>
    <row r="23" spans="1:17" ht="17.25" customHeight="1" x14ac:dyDescent="0.25">
      <c r="A23" s="8" t="s">
        <v>0</v>
      </c>
      <c r="B23" s="256" t="s">
        <v>244</v>
      </c>
      <c r="C23" s="220"/>
      <c r="D23" s="222">
        <v>1</v>
      </c>
      <c r="E23" s="119"/>
      <c r="I23" s="2" t="s">
        <v>145</v>
      </c>
      <c r="J23" s="2" t="s">
        <v>109</v>
      </c>
      <c r="K23" s="2" t="s">
        <v>110</v>
      </c>
      <c r="O23" s="6" t="s">
        <v>21</v>
      </c>
      <c r="P23" s="19" t="s">
        <v>22</v>
      </c>
      <c r="Q23" s="15"/>
    </row>
    <row r="24" spans="1:17" ht="17.25" customHeight="1" thickBot="1" x14ac:dyDescent="0.3">
      <c r="A24" s="8"/>
      <c r="B24" s="253" t="s">
        <v>248</v>
      </c>
      <c r="C24" s="221"/>
      <c r="D24" s="223"/>
      <c r="E24" s="119"/>
      <c r="I24" s="9" t="str">
        <f>IF(O21=TRUE,B20,"")</f>
        <v/>
      </c>
      <c r="J24" s="10" t="str">
        <f>IF(O21=TRUE,D52,"")</f>
        <v/>
      </c>
      <c r="K24" s="29" t="str">
        <f>IF(O21=TRUE,O24,"")</f>
        <v/>
      </c>
      <c r="O24" s="30">
        <f>IF(D52&lt;11,2,IF(D52&lt;13,3,IF(D52&lt;15,3.5,IF(D52&lt;18,4,IF(D52&lt;20,4.5,IF(D52&gt;=20,5))))))</f>
        <v>2</v>
      </c>
    </row>
    <row r="25" spans="1:17" ht="23.25" customHeight="1" thickBot="1" x14ac:dyDescent="0.3">
      <c r="A25" s="8" t="s">
        <v>1</v>
      </c>
      <c r="B25" s="205" t="s">
        <v>243</v>
      </c>
      <c r="C25" s="254"/>
      <c r="D25" s="127"/>
      <c r="E25" s="128"/>
      <c r="O25" s="8">
        <f>D52</f>
        <v>1</v>
      </c>
    </row>
    <row r="26" spans="1:17" ht="23.25" customHeight="1" thickBot="1" x14ac:dyDescent="0.3">
      <c r="A26" s="8" t="s">
        <v>2</v>
      </c>
      <c r="B26" s="176" t="s">
        <v>226</v>
      </c>
      <c r="C26" s="255"/>
      <c r="D26" s="127"/>
      <c r="E26" s="128"/>
      <c r="I26" s="36" t="s">
        <v>35</v>
      </c>
      <c r="J26" s="31">
        <f>O24</f>
        <v>2</v>
      </c>
      <c r="K26" s="44" t="s">
        <v>1</v>
      </c>
    </row>
    <row r="27" spans="1:17" ht="23.25" customHeight="1" thickBot="1" x14ac:dyDescent="0.3">
      <c r="A27" s="8" t="s">
        <v>3</v>
      </c>
      <c r="B27" s="201" t="s">
        <v>28</v>
      </c>
      <c r="C27" s="203"/>
      <c r="D27" s="127"/>
      <c r="E27" s="117"/>
      <c r="J27" s="1" t="s">
        <v>23</v>
      </c>
    </row>
    <row r="28" spans="1:17" ht="23.25" customHeight="1" thickBot="1" x14ac:dyDescent="0.3">
      <c r="A28" s="8" t="s">
        <v>4</v>
      </c>
      <c r="B28" s="201" t="s">
        <v>241</v>
      </c>
      <c r="C28" s="129"/>
      <c r="D28" s="127"/>
      <c r="E28" s="119"/>
      <c r="J28" s="17">
        <v>22</v>
      </c>
      <c r="K28" s="18">
        <v>5</v>
      </c>
    </row>
    <row r="29" spans="1:17" ht="23.25" customHeight="1" thickBot="1" x14ac:dyDescent="0.3">
      <c r="A29" s="8" t="s">
        <v>5</v>
      </c>
      <c r="B29" s="176" t="s">
        <v>227</v>
      </c>
      <c r="C29" s="203"/>
      <c r="D29" s="127"/>
      <c r="E29" s="119"/>
      <c r="J29" s="17">
        <v>21</v>
      </c>
      <c r="K29" s="18">
        <v>5</v>
      </c>
    </row>
    <row r="30" spans="1:17" ht="23.25" customHeight="1" thickBot="1" x14ac:dyDescent="0.3">
      <c r="A30" s="8" t="s">
        <v>6</v>
      </c>
      <c r="B30" s="201" t="s">
        <v>245</v>
      </c>
      <c r="C30" s="204"/>
      <c r="D30" s="130"/>
      <c r="E30" s="119"/>
      <c r="J30" s="17">
        <v>20</v>
      </c>
      <c r="K30" s="18">
        <v>5</v>
      </c>
    </row>
    <row r="31" spans="1:17" ht="23.25" customHeight="1" thickBot="1" x14ac:dyDescent="0.3">
      <c r="A31" s="8" t="s">
        <v>174</v>
      </c>
      <c r="B31" s="201" t="s">
        <v>246</v>
      </c>
      <c r="C31" s="129"/>
      <c r="D31" s="127"/>
      <c r="E31" s="117"/>
      <c r="J31" s="17">
        <v>19</v>
      </c>
      <c r="K31" s="18">
        <v>4.5</v>
      </c>
    </row>
    <row r="32" spans="1:17" ht="23.25" customHeight="1" thickBot="1" x14ac:dyDescent="0.3">
      <c r="A32" s="8" t="s">
        <v>175</v>
      </c>
      <c r="B32" s="176" t="s">
        <v>242</v>
      </c>
      <c r="C32" s="129"/>
      <c r="D32" s="127"/>
      <c r="E32" s="119"/>
      <c r="J32" s="17">
        <v>18</v>
      </c>
      <c r="K32" s="18">
        <v>4.5</v>
      </c>
    </row>
    <row r="33" spans="1:11" ht="23.25" customHeight="1" thickBot="1" x14ac:dyDescent="0.3">
      <c r="A33" s="8" t="s">
        <v>176</v>
      </c>
      <c r="B33" s="68" t="s">
        <v>228</v>
      </c>
      <c r="C33" s="129"/>
      <c r="D33" s="127"/>
      <c r="E33" s="119"/>
      <c r="J33" s="17">
        <v>17</v>
      </c>
      <c r="K33" s="18">
        <v>4</v>
      </c>
    </row>
    <row r="34" spans="1:11" ht="19.5" customHeight="1" x14ac:dyDescent="0.25">
      <c r="A34" s="8" t="s">
        <v>177</v>
      </c>
      <c r="B34" s="69" t="s">
        <v>229</v>
      </c>
      <c r="C34" s="224"/>
      <c r="D34" s="222"/>
      <c r="E34" s="128"/>
      <c r="J34" s="17">
        <v>16</v>
      </c>
      <c r="K34" s="18">
        <v>4</v>
      </c>
    </row>
    <row r="35" spans="1:11" ht="19.5" customHeight="1" thickBot="1" x14ac:dyDescent="0.3">
      <c r="A35" s="8"/>
      <c r="B35" s="70" t="s">
        <v>29</v>
      </c>
      <c r="C35" s="221"/>
      <c r="D35" s="223"/>
      <c r="E35" s="128"/>
      <c r="J35" s="17">
        <v>15</v>
      </c>
      <c r="K35" s="18">
        <v>4</v>
      </c>
    </row>
    <row r="36" spans="1:11" ht="23.25" customHeight="1" thickBot="1" x14ac:dyDescent="0.3">
      <c r="A36" s="8" t="s">
        <v>178</v>
      </c>
      <c r="B36" s="68" t="s">
        <v>230</v>
      </c>
      <c r="C36" s="129"/>
      <c r="D36" s="127"/>
      <c r="E36" s="119"/>
      <c r="J36" s="17">
        <v>14</v>
      </c>
      <c r="K36" s="18">
        <v>3.5</v>
      </c>
    </row>
    <row r="37" spans="1:11" ht="23.25" customHeight="1" thickBot="1" x14ac:dyDescent="0.3">
      <c r="A37" s="8" t="s">
        <v>179</v>
      </c>
      <c r="B37" s="68" t="s">
        <v>231</v>
      </c>
      <c r="C37" s="129"/>
      <c r="D37" s="127"/>
      <c r="E37" s="117"/>
      <c r="J37" s="17">
        <v>13</v>
      </c>
      <c r="K37" s="18">
        <v>3.5</v>
      </c>
    </row>
    <row r="38" spans="1:11" ht="23.25" customHeight="1" thickBot="1" x14ac:dyDescent="0.3">
      <c r="A38" s="8" t="s">
        <v>180</v>
      </c>
      <c r="B38" s="68" t="s">
        <v>232</v>
      </c>
      <c r="C38" s="129"/>
      <c r="D38" s="127"/>
      <c r="E38" s="119"/>
      <c r="J38" s="17">
        <v>12</v>
      </c>
      <c r="K38" s="18">
        <v>3</v>
      </c>
    </row>
    <row r="39" spans="1:11" ht="23.25" customHeight="1" thickBot="1" x14ac:dyDescent="0.3">
      <c r="A39" s="8" t="s">
        <v>181</v>
      </c>
      <c r="B39" s="68" t="s">
        <v>233</v>
      </c>
      <c r="C39" s="129"/>
      <c r="D39" s="127"/>
      <c r="E39" s="119"/>
      <c r="J39" s="17">
        <v>11</v>
      </c>
      <c r="K39" s="18">
        <v>3</v>
      </c>
    </row>
    <row r="40" spans="1:11" ht="23.25" customHeight="1" thickBot="1" x14ac:dyDescent="0.3">
      <c r="A40" s="8" t="s">
        <v>182</v>
      </c>
      <c r="B40" s="68" t="s">
        <v>234</v>
      </c>
      <c r="C40" s="129"/>
      <c r="D40" s="127"/>
      <c r="E40" s="119"/>
      <c r="J40" s="17">
        <v>10</v>
      </c>
      <c r="K40" s="18">
        <v>2</v>
      </c>
    </row>
    <row r="41" spans="1:11" ht="15.75" customHeight="1" x14ac:dyDescent="0.25">
      <c r="A41" s="8" t="s">
        <v>183</v>
      </c>
      <c r="B41" s="69" t="s">
        <v>235</v>
      </c>
      <c r="C41" s="220"/>
      <c r="D41" s="222"/>
      <c r="E41" s="119"/>
    </row>
    <row r="42" spans="1:11" ht="15.75" customHeight="1" thickBot="1" x14ac:dyDescent="0.3">
      <c r="B42" s="68" t="s">
        <v>221</v>
      </c>
      <c r="C42" s="221"/>
      <c r="D42" s="223"/>
      <c r="E42" s="119"/>
    </row>
    <row r="43" spans="1:11" ht="15.75" customHeight="1" x14ac:dyDescent="0.25">
      <c r="A43" s="8" t="s">
        <v>184</v>
      </c>
      <c r="B43" s="69" t="s">
        <v>236</v>
      </c>
      <c r="C43" s="220"/>
      <c r="D43" s="222"/>
      <c r="E43" s="119"/>
    </row>
    <row r="44" spans="1:11" ht="15.75" customHeight="1" thickBot="1" x14ac:dyDescent="0.3">
      <c r="B44" s="68" t="s">
        <v>221</v>
      </c>
      <c r="C44" s="221"/>
      <c r="D44" s="223"/>
      <c r="E44" s="119"/>
    </row>
    <row r="45" spans="1:11" ht="15.75" customHeight="1" x14ac:dyDescent="0.25">
      <c r="A45" s="8" t="s">
        <v>185</v>
      </c>
      <c r="B45" s="69" t="s">
        <v>237</v>
      </c>
      <c r="C45" s="224"/>
      <c r="D45" s="222"/>
      <c r="E45" s="119"/>
    </row>
    <row r="46" spans="1:11" ht="15.75" customHeight="1" thickBot="1" x14ac:dyDescent="0.3">
      <c r="B46" s="68" t="s">
        <v>221</v>
      </c>
      <c r="C46" s="221"/>
      <c r="D46" s="223"/>
      <c r="E46" s="119"/>
    </row>
    <row r="47" spans="1:11" ht="30.75" customHeight="1" x14ac:dyDescent="0.25">
      <c r="A47" s="8" t="s">
        <v>186</v>
      </c>
      <c r="B47" s="69" t="s">
        <v>238</v>
      </c>
      <c r="C47" s="220"/>
      <c r="D47" s="222"/>
      <c r="E47" s="119"/>
    </row>
    <row r="48" spans="1:11" ht="15.75" customHeight="1" thickBot="1" x14ac:dyDescent="0.3">
      <c r="B48" s="68" t="s">
        <v>221</v>
      </c>
      <c r="C48" s="221"/>
      <c r="D48" s="223"/>
      <c r="E48" s="119"/>
    </row>
    <row r="49" spans="1:17" ht="15.75" customHeight="1" x14ac:dyDescent="0.25">
      <c r="A49" s="8" t="s">
        <v>187</v>
      </c>
      <c r="B49" s="69" t="s">
        <v>239</v>
      </c>
      <c r="C49" s="220"/>
      <c r="D49" s="222"/>
      <c r="E49" s="119"/>
    </row>
    <row r="50" spans="1:17" ht="15.75" customHeight="1" thickBot="1" x14ac:dyDescent="0.3">
      <c r="B50" s="68" t="s">
        <v>221</v>
      </c>
      <c r="C50" s="221"/>
      <c r="D50" s="223"/>
      <c r="E50" s="119"/>
    </row>
    <row r="51" spans="1:17" ht="23.25" customHeight="1" thickBot="1" x14ac:dyDescent="0.3">
      <c r="A51" s="8" t="s">
        <v>188</v>
      </c>
      <c r="B51" s="68" t="s">
        <v>240</v>
      </c>
      <c r="C51" s="129"/>
      <c r="D51" s="127"/>
      <c r="E51" s="119"/>
    </row>
    <row r="52" spans="1:17" ht="21.75" customHeight="1" thickBot="1" x14ac:dyDescent="0.3">
      <c r="B52" s="11" t="s">
        <v>18</v>
      </c>
      <c r="C52" s="24">
        <f>SUM(C23:C51)</f>
        <v>0</v>
      </c>
      <c r="D52" s="25">
        <f>SUM(D23:D51)</f>
        <v>1</v>
      </c>
    </row>
    <row r="54" spans="1:17" ht="21" x14ac:dyDescent="0.25">
      <c r="B54" s="37" t="s">
        <v>30</v>
      </c>
    </row>
    <row r="55" spans="1:17" x14ac:dyDescent="0.25">
      <c r="B55" s="131"/>
      <c r="C55" s="216" t="s">
        <v>31</v>
      </c>
      <c r="D55" s="216"/>
      <c r="E55" s="216"/>
      <c r="F55" s="216"/>
      <c r="G55" s="216"/>
    </row>
    <row r="56" spans="1:17" x14ac:dyDescent="0.25">
      <c r="B56" s="119"/>
    </row>
    <row r="57" spans="1:17" ht="22.5" customHeight="1" thickBot="1" x14ac:dyDescent="0.3">
      <c r="B57" s="128"/>
      <c r="C57" s="7" t="s">
        <v>16</v>
      </c>
      <c r="D57" s="20" t="s">
        <v>17</v>
      </c>
      <c r="I57" s="36" t="s">
        <v>35</v>
      </c>
      <c r="J57" s="31">
        <f>O58</f>
        <v>2</v>
      </c>
      <c r="K57" s="44" t="s">
        <v>2</v>
      </c>
      <c r="O57" s="6" t="s">
        <v>21</v>
      </c>
      <c r="P57" s="19" t="s">
        <v>22</v>
      </c>
      <c r="Q57" s="15"/>
    </row>
    <row r="58" spans="1:17" ht="21.75" customHeight="1" thickBot="1" x14ac:dyDescent="0.3">
      <c r="A58" s="8" t="s">
        <v>0</v>
      </c>
      <c r="B58" s="177" t="s">
        <v>32</v>
      </c>
      <c r="C58" s="115"/>
      <c r="D58" s="116"/>
      <c r="J58" s="1" t="s">
        <v>23</v>
      </c>
      <c r="O58" s="23">
        <f>IF(D62&lt;2,2,IF(D62&lt;2.5,3,IF(D62&lt;3,3.5,IF(D62&lt;3.5,4,IF(D62&lt;4,4.5,IF(D62&gt;=4,5))))))</f>
        <v>2</v>
      </c>
    </row>
    <row r="59" spans="1:17" ht="27.75" customHeight="1" thickBot="1" x14ac:dyDescent="0.3">
      <c r="A59" s="8" t="s">
        <v>1</v>
      </c>
      <c r="B59" s="178" t="s">
        <v>199</v>
      </c>
      <c r="C59" s="118"/>
      <c r="D59" s="116"/>
      <c r="J59" s="17">
        <v>4</v>
      </c>
      <c r="K59" s="18">
        <v>5</v>
      </c>
    </row>
    <row r="60" spans="1:17" ht="21.75" customHeight="1" thickBot="1" x14ac:dyDescent="0.3">
      <c r="A60" s="8" t="s">
        <v>2</v>
      </c>
      <c r="B60" s="178" t="s">
        <v>33</v>
      </c>
      <c r="C60" s="118"/>
      <c r="D60" s="116"/>
      <c r="J60" s="17">
        <v>3.5</v>
      </c>
      <c r="K60" s="18">
        <v>4.5</v>
      </c>
    </row>
    <row r="61" spans="1:17" ht="21.75" customHeight="1" thickBot="1" x14ac:dyDescent="0.3">
      <c r="A61" s="8" t="s">
        <v>3</v>
      </c>
      <c r="B61" s="178" t="s">
        <v>34</v>
      </c>
      <c r="C61" s="118"/>
      <c r="D61" s="120"/>
      <c r="J61" s="17">
        <v>3</v>
      </c>
      <c r="K61" s="18">
        <v>4</v>
      </c>
    </row>
    <row r="62" spans="1:17" ht="21.75" customHeight="1" thickBot="1" x14ac:dyDescent="0.3">
      <c r="B62" s="11" t="s">
        <v>18</v>
      </c>
      <c r="C62" s="22">
        <f>SUM(C58:C61)</f>
        <v>0</v>
      </c>
      <c r="D62" s="21">
        <f>SUM(D58:D61)</f>
        <v>0</v>
      </c>
      <c r="J62" s="17">
        <v>2.5</v>
      </c>
      <c r="K62" s="18">
        <v>3.5</v>
      </c>
    </row>
    <row r="63" spans="1:17" ht="33" customHeight="1" x14ac:dyDescent="0.25">
      <c r="B63" s="37" t="s">
        <v>36</v>
      </c>
      <c r="J63" s="17">
        <v>2</v>
      </c>
      <c r="K63" s="18">
        <v>3</v>
      </c>
    </row>
    <row r="64" spans="1:17" x14ac:dyDescent="0.25">
      <c r="B64" s="65"/>
      <c r="C64" s="229" t="s">
        <v>203</v>
      </c>
      <c r="D64" s="230"/>
      <c r="E64" s="230"/>
      <c r="F64" s="230"/>
      <c r="G64" s="230"/>
      <c r="J64" s="17">
        <v>1.5</v>
      </c>
      <c r="K64" s="18">
        <v>2</v>
      </c>
    </row>
    <row r="65" spans="1:17" x14ac:dyDescent="0.25">
      <c r="B65" s="65"/>
      <c r="C65" s="216" t="s">
        <v>37</v>
      </c>
      <c r="D65" s="217"/>
      <c r="E65" s="217"/>
      <c r="F65" s="217"/>
      <c r="G65" s="217"/>
    </row>
    <row r="66" spans="1:17" x14ac:dyDescent="0.25">
      <c r="B66" s="66"/>
      <c r="C66" s="216" t="s">
        <v>38</v>
      </c>
      <c r="D66" s="217"/>
      <c r="E66" s="217"/>
      <c r="F66" s="217"/>
      <c r="G66" s="217"/>
    </row>
    <row r="67" spans="1:17" x14ac:dyDescent="0.25">
      <c r="B67" s="66"/>
      <c r="C67" s="216" t="s">
        <v>39</v>
      </c>
      <c r="D67" s="217"/>
      <c r="E67" s="217"/>
      <c r="F67" s="217"/>
      <c r="G67" s="217"/>
    </row>
    <row r="68" spans="1:17" ht="35.25" customHeight="1" thickBot="1" x14ac:dyDescent="0.3">
      <c r="B68" s="3"/>
      <c r="C68" s="4"/>
      <c r="D68" s="5"/>
      <c r="E68" s="5"/>
      <c r="F68" s="5"/>
      <c r="G68" s="5"/>
    </row>
    <row r="69" spans="1:17" ht="18" customHeight="1" thickBot="1" x14ac:dyDescent="0.3">
      <c r="C69" s="110" t="s">
        <v>16</v>
      </c>
      <c r="D69" s="109" t="s">
        <v>17</v>
      </c>
    </row>
    <row r="70" spans="1:17" ht="25.5" customHeight="1" thickBot="1" x14ac:dyDescent="0.3">
      <c r="A70" s="8" t="s">
        <v>0</v>
      </c>
      <c r="B70" s="105" t="s">
        <v>40</v>
      </c>
      <c r="C70" s="165"/>
      <c r="D70" s="57"/>
      <c r="E70" s="80"/>
      <c r="F70" s="80"/>
      <c r="I70" s="2" t="s">
        <v>146</v>
      </c>
      <c r="J70" s="2" t="s">
        <v>109</v>
      </c>
      <c r="K70" s="2" t="s">
        <v>110</v>
      </c>
      <c r="O70" s="6" t="s">
        <v>21</v>
      </c>
      <c r="P70" s="19" t="s">
        <v>22</v>
      </c>
      <c r="Q70" s="15"/>
    </row>
    <row r="71" spans="1:17" ht="25.5" customHeight="1" thickBot="1" x14ac:dyDescent="0.3">
      <c r="A71" s="8" t="s">
        <v>1</v>
      </c>
      <c r="B71" s="106" t="s">
        <v>41</v>
      </c>
      <c r="C71" s="165"/>
      <c r="D71" s="57"/>
      <c r="E71" s="80"/>
      <c r="F71" s="80"/>
      <c r="I71" s="9">
        <f>B64</f>
        <v>0</v>
      </c>
      <c r="J71" s="10">
        <f>D86</f>
        <v>0</v>
      </c>
      <c r="K71" s="29">
        <f>O71</f>
        <v>2</v>
      </c>
      <c r="O71" s="30">
        <f>IF(D86&lt;5,2,IF(D86&lt;6,3,IF(D86&lt;7,3.5,IF(D86&lt;8,4,IF(D86&lt;8.5,4.5,IF(D86&gt;=8.5,5))))))</f>
        <v>2</v>
      </c>
    </row>
    <row r="72" spans="1:17" ht="25.5" customHeight="1" thickBot="1" x14ac:dyDescent="0.3">
      <c r="A72" s="8" t="s">
        <v>2</v>
      </c>
      <c r="B72" s="106" t="s">
        <v>42</v>
      </c>
      <c r="C72" s="165"/>
      <c r="D72" s="57"/>
      <c r="E72" s="80"/>
      <c r="F72" s="80"/>
    </row>
    <row r="73" spans="1:17" ht="25.5" customHeight="1" thickBot="1" x14ac:dyDescent="0.3">
      <c r="A73" s="8" t="s">
        <v>3</v>
      </c>
      <c r="B73" s="106" t="s">
        <v>43</v>
      </c>
      <c r="C73" s="166"/>
      <c r="D73" s="59"/>
      <c r="E73" s="80"/>
      <c r="F73" s="80"/>
      <c r="I73" s="36" t="s">
        <v>35</v>
      </c>
      <c r="J73" s="31">
        <f>O71</f>
        <v>2</v>
      </c>
      <c r="K73" s="44" t="s">
        <v>3</v>
      </c>
    </row>
    <row r="74" spans="1:17" ht="15" customHeight="1" x14ac:dyDescent="0.25">
      <c r="A74" s="8" t="s">
        <v>4</v>
      </c>
      <c r="B74" s="107" t="s">
        <v>44</v>
      </c>
      <c r="C74" s="231"/>
      <c r="D74" s="233"/>
      <c r="E74" s="80"/>
      <c r="F74" s="80"/>
      <c r="J74" s="1" t="s">
        <v>23</v>
      </c>
    </row>
    <row r="75" spans="1:17" ht="15" customHeight="1" thickBot="1" x14ac:dyDescent="0.3">
      <c r="B75" s="73" t="s">
        <v>204</v>
      </c>
      <c r="C75" s="232"/>
      <c r="D75" s="234"/>
      <c r="E75" s="80"/>
      <c r="F75" s="80"/>
      <c r="J75" s="17">
        <v>9</v>
      </c>
      <c r="K75" s="18">
        <v>5</v>
      </c>
    </row>
    <row r="76" spans="1:17" ht="21.75" customHeight="1" thickBot="1" x14ac:dyDescent="0.3">
      <c r="A76" s="8" t="s">
        <v>5</v>
      </c>
      <c r="B76" s="106" t="s">
        <v>45</v>
      </c>
      <c r="C76" s="165"/>
      <c r="D76" s="57"/>
      <c r="E76" s="80"/>
      <c r="F76" s="80"/>
      <c r="J76" s="17">
        <v>8.5</v>
      </c>
      <c r="K76" s="18">
        <v>5</v>
      </c>
    </row>
    <row r="77" spans="1:17" ht="15.75" thickBot="1" x14ac:dyDescent="0.3">
      <c r="A77" s="8" t="s">
        <v>6</v>
      </c>
      <c r="B77" s="106" t="s">
        <v>46</v>
      </c>
      <c r="C77" s="165"/>
      <c r="D77" s="57"/>
      <c r="E77" s="80"/>
      <c r="F77" s="80"/>
      <c r="J77" s="17">
        <v>8</v>
      </c>
      <c r="K77" s="18">
        <v>4.5</v>
      </c>
    </row>
    <row r="78" spans="1:17" ht="15.75" thickBot="1" x14ac:dyDescent="0.3">
      <c r="A78" s="8" t="s">
        <v>174</v>
      </c>
      <c r="B78" s="106" t="s">
        <v>47</v>
      </c>
      <c r="C78" s="165"/>
      <c r="D78" s="57"/>
      <c r="E78" s="80"/>
      <c r="F78" s="80"/>
      <c r="J78" s="17">
        <v>7</v>
      </c>
      <c r="K78" s="18">
        <v>4</v>
      </c>
    </row>
    <row r="79" spans="1:17" ht="15.75" thickBot="1" x14ac:dyDescent="0.3">
      <c r="A79" s="8" t="s">
        <v>175</v>
      </c>
      <c r="B79" s="106" t="s">
        <v>195</v>
      </c>
      <c r="C79" s="165"/>
      <c r="D79" s="57"/>
      <c r="E79" s="80"/>
      <c r="F79" s="80"/>
      <c r="J79" s="17">
        <v>6</v>
      </c>
      <c r="K79" s="18">
        <v>3.5</v>
      </c>
    </row>
    <row r="80" spans="1:17" x14ac:dyDescent="0.25">
      <c r="A80" s="8" t="s">
        <v>176</v>
      </c>
      <c r="B80" s="107" t="s">
        <v>48</v>
      </c>
      <c r="C80" s="225"/>
      <c r="D80" s="227"/>
      <c r="E80" s="80"/>
      <c r="F80" s="80"/>
      <c r="J80" s="17">
        <v>5</v>
      </c>
      <c r="K80" s="18">
        <v>3</v>
      </c>
    </row>
    <row r="81" spans="1:17" ht="15.75" thickBot="1" x14ac:dyDescent="0.3">
      <c r="B81" s="108" t="s">
        <v>49</v>
      </c>
      <c r="C81" s="226"/>
      <c r="D81" s="228"/>
      <c r="E81" s="80"/>
      <c r="F81" s="80"/>
      <c r="J81" s="17">
        <v>4</v>
      </c>
      <c r="K81" s="18">
        <v>2</v>
      </c>
    </row>
    <row r="82" spans="1:17" ht="15.75" thickBot="1" x14ac:dyDescent="0.3">
      <c r="A82" s="8" t="s">
        <v>177</v>
      </c>
      <c r="B82" s="106" t="s">
        <v>50</v>
      </c>
      <c r="C82" s="166"/>
      <c r="D82" s="59"/>
      <c r="E82" s="80"/>
      <c r="F82" s="80"/>
    </row>
    <row r="83" spans="1:17" ht="26.25" thickBot="1" x14ac:dyDescent="0.3">
      <c r="A83" s="8" t="s">
        <v>178</v>
      </c>
      <c r="B83" s="106" t="s">
        <v>51</v>
      </c>
      <c r="C83" s="166"/>
      <c r="D83" s="59"/>
      <c r="E83" s="80"/>
      <c r="F83" s="80"/>
    </row>
    <row r="84" spans="1:17" ht="26.25" thickBot="1" x14ac:dyDescent="0.3">
      <c r="A84" s="8" t="s">
        <v>179</v>
      </c>
      <c r="B84" s="106" t="s">
        <v>52</v>
      </c>
      <c r="C84" s="166"/>
      <c r="D84" s="59"/>
      <c r="E84" s="80"/>
      <c r="F84" s="80"/>
    </row>
    <row r="85" spans="1:17" ht="26.25" thickBot="1" x14ac:dyDescent="0.3">
      <c r="A85" s="8" t="s">
        <v>180</v>
      </c>
      <c r="B85" s="106" t="s">
        <v>53</v>
      </c>
      <c r="C85" s="166"/>
      <c r="D85" s="59"/>
      <c r="E85" s="80"/>
      <c r="F85" s="80"/>
    </row>
    <row r="86" spans="1:17" ht="26.25" customHeight="1" thickBot="1" x14ac:dyDescent="0.3">
      <c r="B86" s="11" t="s">
        <v>18</v>
      </c>
      <c r="C86" s="27">
        <f>SUM(C70:C85)</f>
        <v>0</v>
      </c>
      <c r="D86" s="28">
        <f>SUM(D70:D85)</f>
        <v>0</v>
      </c>
    </row>
    <row r="88" spans="1:17" ht="33" customHeight="1" x14ac:dyDescent="0.25">
      <c r="B88" s="37" t="s">
        <v>55</v>
      </c>
    </row>
    <row r="89" spans="1:17" x14ac:dyDescent="0.25">
      <c r="B89" s="167"/>
      <c r="C89" s="229" t="s">
        <v>203</v>
      </c>
      <c r="D89" s="230"/>
      <c r="E89" s="230"/>
      <c r="F89" s="230"/>
      <c r="G89" s="230"/>
    </row>
    <row r="90" spans="1:17" x14ac:dyDescent="0.25">
      <c r="B90" s="167"/>
      <c r="C90" s="216" t="s">
        <v>37</v>
      </c>
      <c r="D90" s="217"/>
      <c r="E90" s="217"/>
      <c r="F90" s="217"/>
      <c r="G90" s="217"/>
    </row>
    <row r="91" spans="1:17" x14ac:dyDescent="0.25">
      <c r="B91" s="168"/>
      <c r="C91" s="216" t="s">
        <v>38</v>
      </c>
      <c r="D91" s="217"/>
      <c r="E91" s="217"/>
      <c r="F91" s="217"/>
      <c r="G91" s="217"/>
    </row>
    <row r="92" spans="1:17" ht="35.25" customHeight="1" x14ac:dyDescent="0.25">
      <c r="C92" s="4"/>
      <c r="D92" s="5"/>
      <c r="E92" s="5"/>
      <c r="F92" s="5"/>
      <c r="G92" s="5"/>
    </row>
    <row r="93" spans="1:17" ht="18" customHeight="1" thickBot="1" x14ac:dyDescent="0.3">
      <c r="C93" s="7" t="s">
        <v>16</v>
      </c>
      <c r="D93" s="20" t="s">
        <v>17</v>
      </c>
    </row>
    <row r="94" spans="1:17" ht="25.5" customHeight="1" thickBot="1" x14ac:dyDescent="0.3">
      <c r="A94" s="8" t="s">
        <v>0</v>
      </c>
      <c r="B94" s="72" t="s">
        <v>40</v>
      </c>
      <c r="C94" s="169"/>
      <c r="D94" s="79"/>
      <c r="E94" s="80"/>
      <c r="I94" s="2" t="s">
        <v>147</v>
      </c>
      <c r="J94" s="2" t="s">
        <v>109</v>
      </c>
      <c r="K94" s="2" t="s">
        <v>110</v>
      </c>
      <c r="O94" s="6" t="s">
        <v>21</v>
      </c>
      <c r="P94" s="19" t="s">
        <v>22</v>
      </c>
      <c r="Q94" s="15"/>
    </row>
    <row r="95" spans="1:17" ht="25.5" customHeight="1" thickBot="1" x14ac:dyDescent="0.3">
      <c r="A95" s="8" t="s">
        <v>1</v>
      </c>
      <c r="B95" s="78" t="s">
        <v>41</v>
      </c>
      <c r="C95" s="170"/>
      <c r="D95" s="81"/>
      <c r="E95" s="80"/>
      <c r="I95" s="9">
        <f>B89</f>
        <v>0</v>
      </c>
      <c r="J95" s="10">
        <f>D110</f>
        <v>0</v>
      </c>
      <c r="K95" s="29">
        <f>O95</f>
        <v>2</v>
      </c>
      <c r="O95" s="34">
        <f>IF(D110&lt;5,2,IF(D110&lt;6,3,IF(D110&lt;7,3.5,IF(D110&lt;8,4,IF(D110&lt;8.5,4.5,IF(D110&gt;=8.5,5))))))</f>
        <v>2</v>
      </c>
      <c r="Q95" s="1" t="s">
        <v>54</v>
      </c>
    </row>
    <row r="96" spans="1:17" ht="25.5" customHeight="1" thickBot="1" x14ac:dyDescent="0.3">
      <c r="A96" s="8" t="s">
        <v>2</v>
      </c>
      <c r="B96" s="78" t="s">
        <v>42</v>
      </c>
      <c r="C96" s="170"/>
      <c r="D96" s="81"/>
      <c r="E96" s="80"/>
      <c r="J96" s="1" t="s">
        <v>23</v>
      </c>
    </row>
    <row r="97" spans="1:11" ht="25.5" customHeight="1" thickBot="1" x14ac:dyDescent="0.3">
      <c r="A97" s="8" t="s">
        <v>3</v>
      </c>
      <c r="B97" s="78" t="s">
        <v>43</v>
      </c>
      <c r="C97" s="171"/>
      <c r="D97" s="82"/>
      <c r="E97" s="80"/>
      <c r="J97" s="17">
        <v>9</v>
      </c>
      <c r="K97" s="18">
        <v>5</v>
      </c>
    </row>
    <row r="98" spans="1:11" ht="25.5" customHeight="1" x14ac:dyDescent="0.25">
      <c r="A98" s="8" t="s">
        <v>4</v>
      </c>
      <c r="B98" s="83" t="s">
        <v>44</v>
      </c>
      <c r="C98" s="237"/>
      <c r="D98" s="239"/>
      <c r="E98" s="80"/>
      <c r="J98" s="17">
        <v>8.5</v>
      </c>
      <c r="K98" s="18">
        <v>5</v>
      </c>
    </row>
    <row r="99" spans="1:11" ht="25.5" customHeight="1" thickBot="1" x14ac:dyDescent="0.3">
      <c r="B99" s="73" t="s">
        <v>204</v>
      </c>
      <c r="C99" s="238"/>
      <c r="D99" s="240"/>
      <c r="E99" s="80"/>
      <c r="J99" s="17">
        <v>8</v>
      </c>
      <c r="K99" s="18">
        <v>4.5</v>
      </c>
    </row>
    <row r="100" spans="1:11" ht="21.75" customHeight="1" thickBot="1" x14ac:dyDescent="0.3">
      <c r="A100" s="8" t="s">
        <v>5</v>
      </c>
      <c r="B100" s="78" t="s">
        <v>191</v>
      </c>
      <c r="C100" s="170"/>
      <c r="D100" s="81"/>
      <c r="E100" s="80"/>
      <c r="J100" s="17">
        <v>7</v>
      </c>
      <c r="K100" s="18">
        <v>4</v>
      </c>
    </row>
    <row r="101" spans="1:11" ht="15.75" thickBot="1" x14ac:dyDescent="0.3">
      <c r="A101" s="8" t="s">
        <v>6</v>
      </c>
      <c r="B101" s="78" t="s">
        <v>46</v>
      </c>
      <c r="C101" s="170"/>
      <c r="D101" s="81"/>
      <c r="E101" s="80"/>
      <c r="J101" s="17">
        <v>6</v>
      </c>
      <c r="K101" s="18">
        <v>3.5</v>
      </c>
    </row>
    <row r="102" spans="1:11" ht="15.75" thickBot="1" x14ac:dyDescent="0.3">
      <c r="A102" s="8" t="s">
        <v>174</v>
      </c>
      <c r="B102" s="78" t="s">
        <v>47</v>
      </c>
      <c r="C102" s="170"/>
      <c r="D102" s="81"/>
      <c r="E102" s="80"/>
      <c r="J102" s="17">
        <v>5</v>
      </c>
      <c r="K102" s="18">
        <v>3</v>
      </c>
    </row>
    <row r="103" spans="1:11" ht="15.75" thickBot="1" x14ac:dyDescent="0.3">
      <c r="A103" s="8" t="s">
        <v>175</v>
      </c>
      <c r="B103" s="78" t="s">
        <v>167</v>
      </c>
      <c r="C103" s="170"/>
      <c r="D103" s="81"/>
      <c r="E103" s="80"/>
      <c r="J103" s="17">
        <v>4</v>
      </c>
      <c r="K103" s="18">
        <v>2</v>
      </c>
    </row>
    <row r="104" spans="1:11" x14ac:dyDescent="0.25">
      <c r="A104" s="8" t="s">
        <v>176</v>
      </c>
      <c r="B104" s="83" t="s">
        <v>48</v>
      </c>
      <c r="C104" s="235"/>
      <c r="D104" s="241"/>
      <c r="E104" s="80"/>
    </row>
    <row r="105" spans="1:11" ht="15.75" thickBot="1" x14ac:dyDescent="0.3">
      <c r="B105" s="84" t="s">
        <v>49</v>
      </c>
      <c r="C105" s="236"/>
      <c r="D105" s="242"/>
      <c r="E105" s="80"/>
    </row>
    <row r="106" spans="1:11" ht="15.75" thickBot="1" x14ac:dyDescent="0.3">
      <c r="A106" s="8" t="s">
        <v>177</v>
      </c>
      <c r="B106" s="78" t="s">
        <v>50</v>
      </c>
      <c r="C106" s="171"/>
      <c r="D106" s="82"/>
      <c r="E106" s="80"/>
    </row>
    <row r="107" spans="1:11" ht="26.25" thickBot="1" x14ac:dyDescent="0.3">
      <c r="A107" s="8" t="s">
        <v>178</v>
      </c>
      <c r="B107" s="78" t="s">
        <v>51</v>
      </c>
      <c r="C107" s="171"/>
      <c r="D107" s="82"/>
      <c r="E107" s="80"/>
    </row>
    <row r="108" spans="1:11" ht="26.25" thickBot="1" x14ac:dyDescent="0.3">
      <c r="A108" s="8" t="s">
        <v>179</v>
      </c>
      <c r="B108" s="78" t="s">
        <v>52</v>
      </c>
      <c r="C108" s="171"/>
      <c r="D108" s="82"/>
      <c r="E108" s="80"/>
    </row>
    <row r="109" spans="1:11" ht="26.25" thickBot="1" x14ac:dyDescent="0.3">
      <c r="A109" s="8" t="s">
        <v>180</v>
      </c>
      <c r="B109" s="78" t="s">
        <v>53</v>
      </c>
      <c r="C109" s="171"/>
      <c r="D109" s="82"/>
      <c r="E109" s="80"/>
    </row>
    <row r="110" spans="1:11" ht="26.25" customHeight="1" thickBot="1" x14ac:dyDescent="0.3">
      <c r="B110" s="11" t="s">
        <v>18</v>
      </c>
      <c r="C110" s="27">
        <f>SUM(C94:C109)</f>
        <v>0</v>
      </c>
      <c r="D110" s="28">
        <f>SUM(D94:D109)</f>
        <v>0</v>
      </c>
    </row>
    <row r="112" spans="1:11" ht="33" customHeight="1" x14ac:dyDescent="0.25">
      <c r="B112" s="37" t="s">
        <v>56</v>
      </c>
    </row>
    <row r="113" spans="1:17" x14ac:dyDescent="0.25">
      <c r="B113" s="65"/>
      <c r="C113" s="229" t="s">
        <v>203</v>
      </c>
      <c r="D113" s="230"/>
      <c r="E113" s="230"/>
      <c r="F113" s="230"/>
      <c r="G113" s="230"/>
    </row>
    <row r="114" spans="1:17" x14ac:dyDescent="0.25">
      <c r="B114" s="65"/>
      <c r="C114" s="216" t="s">
        <v>37</v>
      </c>
      <c r="D114" s="217"/>
      <c r="E114" s="217"/>
      <c r="F114" s="217"/>
      <c r="G114" s="217"/>
    </row>
    <row r="115" spans="1:17" x14ac:dyDescent="0.25">
      <c r="B115" s="66"/>
      <c r="C115" s="216" t="s">
        <v>38</v>
      </c>
      <c r="D115" s="217"/>
      <c r="E115" s="217"/>
      <c r="F115" s="217"/>
      <c r="G115" s="217"/>
    </row>
    <row r="116" spans="1:17" ht="35.25" customHeight="1" x14ac:dyDescent="0.25">
      <c r="C116" s="4"/>
      <c r="D116" s="5"/>
      <c r="E116" s="5"/>
      <c r="F116" s="5"/>
      <c r="G116" s="5"/>
    </row>
    <row r="117" spans="1:17" ht="18" customHeight="1" thickBot="1" x14ac:dyDescent="0.3">
      <c r="C117" s="7" t="s">
        <v>16</v>
      </c>
      <c r="D117" s="20" t="s">
        <v>17</v>
      </c>
    </row>
    <row r="118" spans="1:17" ht="25.5" customHeight="1" thickBot="1" x14ac:dyDescent="0.3">
      <c r="A118" s="8" t="s">
        <v>0</v>
      </c>
      <c r="B118" s="85" t="s">
        <v>40</v>
      </c>
      <c r="C118" s="169"/>
      <c r="D118" s="55"/>
      <c r="F118" s="80"/>
      <c r="G118" s="80"/>
      <c r="I118" s="2" t="s">
        <v>148</v>
      </c>
      <c r="J118" s="2" t="s">
        <v>109</v>
      </c>
      <c r="K118" s="2" t="s">
        <v>110</v>
      </c>
      <c r="O118" s="6" t="s">
        <v>21</v>
      </c>
      <c r="P118" s="19" t="s">
        <v>22</v>
      </c>
      <c r="Q118" s="15"/>
    </row>
    <row r="119" spans="1:17" ht="25.5" customHeight="1" thickBot="1" x14ac:dyDescent="0.3">
      <c r="A119" s="8" t="s">
        <v>1</v>
      </c>
      <c r="B119" s="78" t="s">
        <v>41</v>
      </c>
      <c r="C119" s="170"/>
      <c r="D119" s="57"/>
      <c r="F119" s="80"/>
      <c r="G119" s="80"/>
      <c r="I119" s="9">
        <f>B113</f>
        <v>0</v>
      </c>
      <c r="J119" s="10">
        <f>D134</f>
        <v>0</v>
      </c>
      <c r="K119" s="29">
        <f>O119</f>
        <v>2</v>
      </c>
      <c r="O119" s="34">
        <f>IF(D134&lt;5,2,IF(D134&lt;6,3,IF(D134&lt;7,3.5,IF(D134&lt;8,4,IF(D134&lt;8.5,4.5,IF(D134&gt;=8.5,5))))))</f>
        <v>2</v>
      </c>
    </row>
    <row r="120" spans="1:17" ht="25.5" customHeight="1" thickBot="1" x14ac:dyDescent="0.3">
      <c r="A120" s="8" t="s">
        <v>2</v>
      </c>
      <c r="B120" s="78" t="s">
        <v>42</v>
      </c>
      <c r="C120" s="170"/>
      <c r="D120" s="57"/>
      <c r="F120" s="80"/>
      <c r="G120" s="80"/>
      <c r="J120" s="1" t="s">
        <v>23</v>
      </c>
    </row>
    <row r="121" spans="1:17" ht="25.5" customHeight="1" thickBot="1" x14ac:dyDescent="0.3">
      <c r="A121" s="8" t="s">
        <v>3</v>
      </c>
      <c r="B121" s="78" t="s">
        <v>43</v>
      </c>
      <c r="C121" s="171"/>
      <c r="D121" s="59"/>
      <c r="F121" s="80"/>
      <c r="G121" s="80"/>
      <c r="J121" s="17">
        <v>9</v>
      </c>
      <c r="K121" s="18">
        <v>5</v>
      </c>
      <c r="O121" s="1" t="s">
        <v>54</v>
      </c>
    </row>
    <row r="122" spans="1:17" ht="25.5" customHeight="1" x14ac:dyDescent="0.25">
      <c r="A122" s="8" t="s">
        <v>4</v>
      </c>
      <c r="B122" s="83" t="s">
        <v>44</v>
      </c>
      <c r="C122" s="237"/>
      <c r="D122" s="233"/>
      <c r="F122" s="80"/>
      <c r="G122" s="80"/>
      <c r="J122" s="17">
        <v>8.5</v>
      </c>
      <c r="K122" s="18">
        <v>5</v>
      </c>
    </row>
    <row r="123" spans="1:17" ht="25.5" customHeight="1" thickBot="1" x14ac:dyDescent="0.3">
      <c r="B123" s="73" t="s">
        <v>204</v>
      </c>
      <c r="C123" s="238"/>
      <c r="D123" s="234"/>
      <c r="F123" s="80"/>
      <c r="G123" s="80"/>
      <c r="J123" s="17">
        <v>8</v>
      </c>
      <c r="K123" s="18">
        <v>4.5</v>
      </c>
    </row>
    <row r="124" spans="1:17" ht="21.75" customHeight="1" thickBot="1" x14ac:dyDescent="0.3">
      <c r="A124" s="8" t="s">
        <v>5</v>
      </c>
      <c r="B124" s="78" t="s">
        <v>191</v>
      </c>
      <c r="C124" s="170"/>
      <c r="D124" s="57"/>
      <c r="F124" s="80"/>
      <c r="G124" s="80"/>
      <c r="J124" s="17">
        <v>7</v>
      </c>
      <c r="K124" s="18">
        <v>4</v>
      </c>
    </row>
    <row r="125" spans="1:17" ht="15.75" thickBot="1" x14ac:dyDescent="0.3">
      <c r="A125" s="8" t="s">
        <v>6</v>
      </c>
      <c r="B125" s="78" t="s">
        <v>46</v>
      </c>
      <c r="C125" s="170"/>
      <c r="D125" s="57"/>
      <c r="F125" s="80"/>
      <c r="G125" s="80"/>
      <c r="J125" s="17">
        <v>6</v>
      </c>
      <c r="K125" s="18">
        <v>3.5</v>
      </c>
    </row>
    <row r="126" spans="1:17" ht="15.75" thickBot="1" x14ac:dyDescent="0.3">
      <c r="A126" s="8" t="s">
        <v>174</v>
      </c>
      <c r="B126" s="78" t="s">
        <v>47</v>
      </c>
      <c r="C126" s="170"/>
      <c r="D126" s="57"/>
      <c r="F126" s="80"/>
      <c r="G126" s="80"/>
      <c r="J126" s="17">
        <v>5</v>
      </c>
      <c r="K126" s="18">
        <v>3</v>
      </c>
    </row>
    <row r="127" spans="1:17" ht="15.75" thickBot="1" x14ac:dyDescent="0.3">
      <c r="A127" s="8" t="s">
        <v>175</v>
      </c>
      <c r="B127" s="78" t="s">
        <v>167</v>
      </c>
      <c r="C127" s="170"/>
      <c r="D127" s="57"/>
      <c r="F127" s="80"/>
      <c r="G127" s="80"/>
      <c r="J127" s="17">
        <v>4</v>
      </c>
      <c r="K127" s="18">
        <v>2</v>
      </c>
    </row>
    <row r="128" spans="1:17" x14ac:dyDescent="0.25">
      <c r="A128" s="8" t="s">
        <v>176</v>
      </c>
      <c r="B128" s="83" t="s">
        <v>48</v>
      </c>
      <c r="C128" s="235"/>
      <c r="D128" s="227"/>
      <c r="F128" s="80"/>
      <c r="G128" s="80"/>
    </row>
    <row r="129" spans="1:17" ht="15.75" thickBot="1" x14ac:dyDescent="0.3">
      <c r="B129" s="84" t="s">
        <v>49</v>
      </c>
      <c r="C129" s="236"/>
      <c r="D129" s="228"/>
      <c r="F129" s="80"/>
      <c r="G129" s="80"/>
    </row>
    <row r="130" spans="1:17" ht="15.75" thickBot="1" x14ac:dyDescent="0.3">
      <c r="A130" s="8" t="s">
        <v>177</v>
      </c>
      <c r="B130" s="78" t="s">
        <v>50</v>
      </c>
      <c r="C130" s="171"/>
      <c r="D130" s="59"/>
      <c r="F130" s="80"/>
      <c r="G130" s="80"/>
    </row>
    <row r="131" spans="1:17" ht="26.25" thickBot="1" x14ac:dyDescent="0.3">
      <c r="A131" s="8" t="s">
        <v>178</v>
      </c>
      <c r="B131" s="78" t="s">
        <v>51</v>
      </c>
      <c r="C131" s="171"/>
      <c r="D131" s="59"/>
      <c r="F131" s="80"/>
      <c r="G131" s="80"/>
    </row>
    <row r="132" spans="1:17" ht="26.25" thickBot="1" x14ac:dyDescent="0.3">
      <c r="A132" s="8" t="s">
        <v>179</v>
      </c>
      <c r="B132" s="78" t="s">
        <v>52</v>
      </c>
      <c r="C132" s="171"/>
      <c r="D132" s="59"/>
      <c r="F132" s="80"/>
      <c r="G132" s="80"/>
    </row>
    <row r="133" spans="1:17" ht="26.25" thickBot="1" x14ac:dyDescent="0.3">
      <c r="A133" s="8" t="s">
        <v>180</v>
      </c>
      <c r="B133" s="78" t="s">
        <v>53</v>
      </c>
      <c r="C133" s="171"/>
      <c r="D133" s="59"/>
      <c r="F133" s="80"/>
      <c r="G133" s="80"/>
    </row>
    <row r="134" spans="1:17" ht="26.25" customHeight="1" thickBot="1" x14ac:dyDescent="0.3">
      <c r="A134" s="8"/>
      <c r="B134" s="11" t="s">
        <v>18</v>
      </c>
      <c r="C134" s="27">
        <f>SUM(C118:C133)</f>
        <v>0</v>
      </c>
      <c r="D134" s="28">
        <f>SUM(D118:D133)</f>
        <v>0</v>
      </c>
    </row>
    <row r="136" spans="1:17" ht="33" customHeight="1" x14ac:dyDescent="0.25">
      <c r="B136" s="99" t="s">
        <v>156</v>
      </c>
    </row>
    <row r="137" spans="1:17" x14ac:dyDescent="0.25">
      <c r="B137" s="93"/>
      <c r="C137" s="229" t="s">
        <v>203</v>
      </c>
      <c r="D137" s="230"/>
      <c r="E137" s="230"/>
      <c r="F137" s="230"/>
      <c r="G137" s="230"/>
    </row>
    <row r="138" spans="1:17" x14ac:dyDescent="0.25">
      <c r="B138" s="93"/>
      <c r="C138" s="216" t="s">
        <v>37</v>
      </c>
      <c r="D138" s="217"/>
      <c r="E138" s="217"/>
      <c r="F138" s="217"/>
      <c r="G138" s="217"/>
    </row>
    <row r="139" spans="1:17" x14ac:dyDescent="0.25">
      <c r="B139" s="93"/>
      <c r="C139" s="216" t="s">
        <v>38</v>
      </c>
      <c r="D139" s="217"/>
      <c r="E139" s="217"/>
      <c r="F139" s="217"/>
      <c r="G139" s="217"/>
    </row>
    <row r="140" spans="1:17" ht="35.25" customHeight="1" x14ac:dyDescent="0.25">
      <c r="B140" s="3"/>
      <c r="C140" s="4"/>
      <c r="D140" s="5"/>
      <c r="E140" s="5"/>
      <c r="F140" s="5"/>
      <c r="G140" s="5"/>
    </row>
    <row r="141" spans="1:17" ht="18" customHeight="1" thickBot="1" x14ac:dyDescent="0.3">
      <c r="C141" s="7" t="s">
        <v>16</v>
      </c>
      <c r="D141" s="20" t="s">
        <v>17</v>
      </c>
    </row>
    <row r="142" spans="1:17" ht="25.5" customHeight="1" thickBot="1" x14ac:dyDescent="0.3">
      <c r="A142" s="8" t="s">
        <v>0</v>
      </c>
      <c r="B142" s="95" t="s">
        <v>40</v>
      </c>
      <c r="C142" s="54"/>
      <c r="D142" s="55"/>
      <c r="I142" s="2" t="s">
        <v>149</v>
      </c>
      <c r="J142" s="2" t="s">
        <v>109</v>
      </c>
      <c r="K142" s="2" t="s">
        <v>110</v>
      </c>
      <c r="O142" s="6" t="s">
        <v>21</v>
      </c>
      <c r="P142" s="19" t="s">
        <v>22</v>
      </c>
      <c r="Q142" s="15"/>
    </row>
    <row r="143" spans="1:17" ht="25.5" customHeight="1" thickBot="1" x14ac:dyDescent="0.3">
      <c r="A143" s="8" t="s">
        <v>1</v>
      </c>
      <c r="B143" s="96" t="s">
        <v>41</v>
      </c>
      <c r="C143" s="56"/>
      <c r="D143" s="57"/>
      <c r="I143" s="9">
        <f>B137</f>
        <v>0</v>
      </c>
      <c r="J143" s="10">
        <f>D158</f>
        <v>0</v>
      </c>
      <c r="K143" s="29">
        <f>O143</f>
        <v>2</v>
      </c>
      <c r="O143" s="34">
        <f>IF(D158&lt;5,2,IF(D158&lt;6,3,IF(D158&lt;7,3.5,IF(D158&lt;8,4,IF(D158&lt;8.5,4.5,IF(D158&gt;=8.5,5))))))</f>
        <v>2</v>
      </c>
    </row>
    <row r="144" spans="1:17" ht="25.5" customHeight="1" thickBot="1" x14ac:dyDescent="0.3">
      <c r="A144" s="8" t="s">
        <v>2</v>
      </c>
      <c r="B144" s="96" t="s">
        <v>42</v>
      </c>
      <c r="C144" s="56"/>
      <c r="D144" s="57"/>
      <c r="J144" s="1" t="s">
        <v>23</v>
      </c>
    </row>
    <row r="145" spans="1:18" ht="25.5" customHeight="1" thickBot="1" x14ac:dyDescent="0.3">
      <c r="A145" s="8" t="s">
        <v>3</v>
      </c>
      <c r="B145" s="96" t="s">
        <v>43</v>
      </c>
      <c r="C145" s="58"/>
      <c r="D145" s="59"/>
      <c r="J145" s="17">
        <v>9</v>
      </c>
      <c r="K145" s="18">
        <v>5</v>
      </c>
    </row>
    <row r="146" spans="1:18" ht="25.5" customHeight="1" x14ac:dyDescent="0.25">
      <c r="A146" s="8" t="s">
        <v>4</v>
      </c>
      <c r="B146" s="97" t="s">
        <v>44</v>
      </c>
      <c r="C146" s="243"/>
      <c r="D146" s="233"/>
      <c r="J146" s="17">
        <v>8.5</v>
      </c>
      <c r="K146" s="18">
        <v>5</v>
      </c>
    </row>
    <row r="147" spans="1:18" ht="25.5" customHeight="1" thickBot="1" x14ac:dyDescent="0.3">
      <c r="B147" s="96" t="s">
        <v>204</v>
      </c>
      <c r="C147" s="244"/>
      <c r="D147" s="234"/>
      <c r="J147" s="17">
        <v>8</v>
      </c>
      <c r="K147" s="18">
        <v>4.5</v>
      </c>
    </row>
    <row r="148" spans="1:18" ht="21.75" customHeight="1" thickBot="1" x14ac:dyDescent="0.3">
      <c r="A148" s="8" t="s">
        <v>5</v>
      </c>
      <c r="B148" s="96" t="s">
        <v>45</v>
      </c>
      <c r="C148" s="56"/>
      <c r="D148" s="57"/>
      <c r="J148" s="17">
        <v>7</v>
      </c>
      <c r="K148" s="18">
        <v>4</v>
      </c>
    </row>
    <row r="149" spans="1:18" ht="15.75" thickBot="1" x14ac:dyDescent="0.3">
      <c r="A149" s="8" t="s">
        <v>6</v>
      </c>
      <c r="B149" s="96" t="s">
        <v>46</v>
      </c>
      <c r="C149" s="56"/>
      <c r="D149" s="57"/>
      <c r="J149" s="17">
        <v>6</v>
      </c>
      <c r="K149" s="18">
        <v>3.5</v>
      </c>
      <c r="R149" s="1" t="s">
        <v>54</v>
      </c>
    </row>
    <row r="150" spans="1:18" ht="15.75" thickBot="1" x14ac:dyDescent="0.3">
      <c r="A150" s="8" t="s">
        <v>174</v>
      </c>
      <c r="B150" s="96" t="s">
        <v>47</v>
      </c>
      <c r="C150" s="56"/>
      <c r="D150" s="57"/>
      <c r="J150" s="17">
        <v>5</v>
      </c>
      <c r="K150" s="18">
        <v>3</v>
      </c>
    </row>
    <row r="151" spans="1:18" ht="15.75" thickBot="1" x14ac:dyDescent="0.3">
      <c r="A151" s="8" t="s">
        <v>175</v>
      </c>
      <c r="B151" s="96" t="s">
        <v>155</v>
      </c>
      <c r="C151" s="56"/>
      <c r="D151" s="57"/>
      <c r="J151" s="17">
        <v>4</v>
      </c>
      <c r="K151" s="18">
        <v>2</v>
      </c>
    </row>
    <row r="152" spans="1:18" x14ac:dyDescent="0.25">
      <c r="A152" s="8" t="s">
        <v>176</v>
      </c>
      <c r="B152" s="97" t="s">
        <v>48</v>
      </c>
      <c r="C152" s="245"/>
      <c r="D152" s="227"/>
    </row>
    <row r="153" spans="1:18" ht="15.75" thickBot="1" x14ac:dyDescent="0.3">
      <c r="B153" s="98" t="s">
        <v>49</v>
      </c>
      <c r="C153" s="246"/>
      <c r="D153" s="228"/>
    </row>
    <row r="154" spans="1:18" ht="15.75" thickBot="1" x14ac:dyDescent="0.3">
      <c r="A154" s="8" t="s">
        <v>177</v>
      </c>
      <c r="B154" s="96" t="s">
        <v>50</v>
      </c>
      <c r="C154" s="58"/>
      <c r="D154" s="59"/>
    </row>
    <row r="155" spans="1:18" ht="26.25" thickBot="1" x14ac:dyDescent="0.3">
      <c r="A155" s="8" t="s">
        <v>178</v>
      </c>
      <c r="B155" s="96" t="s">
        <v>51</v>
      </c>
      <c r="C155" s="58"/>
      <c r="D155" s="59"/>
    </row>
    <row r="156" spans="1:18" ht="26.25" thickBot="1" x14ac:dyDescent="0.3">
      <c r="A156" s="8" t="s">
        <v>179</v>
      </c>
      <c r="B156" s="96" t="s">
        <v>52</v>
      </c>
      <c r="C156" s="58"/>
      <c r="D156" s="59"/>
    </row>
    <row r="157" spans="1:18" ht="26.25" thickBot="1" x14ac:dyDescent="0.3">
      <c r="A157" s="8" t="s">
        <v>180</v>
      </c>
      <c r="B157" s="96" t="s">
        <v>53</v>
      </c>
      <c r="C157" s="58"/>
      <c r="D157" s="59"/>
    </row>
    <row r="158" spans="1:18" ht="26.25" customHeight="1" thickBot="1" x14ac:dyDescent="0.3">
      <c r="B158" s="11" t="s">
        <v>18</v>
      </c>
      <c r="C158" s="27">
        <f>SUM(C142:C157)</f>
        <v>0</v>
      </c>
      <c r="D158" s="28">
        <f>SUM(D142:D157)</f>
        <v>0</v>
      </c>
    </row>
    <row r="160" spans="1:18" ht="33" customHeight="1" x14ac:dyDescent="0.25">
      <c r="B160" s="38" t="s">
        <v>211</v>
      </c>
    </row>
    <row r="161" spans="1:17" ht="17.25" customHeight="1" x14ac:dyDescent="0.25">
      <c r="B161" s="113"/>
      <c r="C161" s="218" t="s">
        <v>19</v>
      </c>
      <c r="D161" s="219"/>
      <c r="E161" s="219"/>
      <c r="F161" s="219"/>
      <c r="G161" s="219"/>
    </row>
    <row r="162" spans="1:17" ht="17.25" customHeight="1" x14ac:dyDescent="0.25">
      <c r="B162" s="133"/>
      <c r="C162" s="216" t="s">
        <v>80</v>
      </c>
      <c r="D162" s="217"/>
      <c r="E162" s="217"/>
      <c r="F162" s="217"/>
      <c r="G162" s="217"/>
    </row>
    <row r="163" spans="1:17" ht="17.25" customHeight="1" x14ac:dyDescent="0.25">
      <c r="B163" s="134"/>
      <c r="C163" s="216" t="s">
        <v>57</v>
      </c>
      <c r="D163" s="217"/>
      <c r="E163" s="217"/>
      <c r="F163" s="217"/>
      <c r="G163" s="217"/>
    </row>
    <row r="164" spans="1:17" ht="21.75" customHeight="1" x14ac:dyDescent="0.25">
      <c r="B164" s="75"/>
      <c r="C164" s="4"/>
      <c r="D164" s="5"/>
      <c r="E164" s="5"/>
      <c r="F164" s="5"/>
      <c r="G164" s="5"/>
      <c r="O164" s="14" t="b">
        <v>0</v>
      </c>
    </row>
    <row r="165" spans="1:17" ht="18" customHeight="1" thickBot="1" x14ac:dyDescent="0.3">
      <c r="C165" s="7" t="s">
        <v>16</v>
      </c>
      <c r="D165" s="20" t="s">
        <v>17</v>
      </c>
    </row>
    <row r="166" spans="1:17" ht="21.75" customHeight="1" thickBot="1" x14ac:dyDescent="0.3">
      <c r="A166" s="8" t="s">
        <v>0</v>
      </c>
      <c r="B166" s="72" t="s">
        <v>58</v>
      </c>
      <c r="C166" s="115"/>
      <c r="D166" s="135"/>
      <c r="I166" s="2" t="s">
        <v>150</v>
      </c>
      <c r="J166" s="2" t="s">
        <v>109</v>
      </c>
      <c r="K166" s="2" t="s">
        <v>110</v>
      </c>
      <c r="O166" s="6" t="s">
        <v>21</v>
      </c>
      <c r="P166" s="19" t="s">
        <v>22</v>
      </c>
      <c r="Q166" s="15"/>
    </row>
    <row r="167" spans="1:17" ht="21.75" customHeight="1" thickBot="1" x14ac:dyDescent="0.3">
      <c r="A167" s="8" t="s">
        <v>1</v>
      </c>
      <c r="B167" s="68" t="s">
        <v>59</v>
      </c>
      <c r="C167" s="118"/>
      <c r="D167" s="136"/>
      <c r="I167" s="9" t="str">
        <f>IF(O164=TRUE,B161,"")</f>
        <v/>
      </c>
      <c r="J167" s="10" t="str">
        <f>IF(O164=TRUE,D185,"")</f>
        <v/>
      </c>
      <c r="K167" s="29" t="str">
        <f>IF(O164=TRUE,O167,"")</f>
        <v/>
      </c>
      <c r="O167" s="30">
        <f>IF(D185&lt;7,2,IF(D185&lt;9,3,IF(D185&lt;10,3.5,IF(D185&lt;11,4,IF(D185&lt;12,4.5,IF(D185&gt;=12,5))))))</f>
        <v>2</v>
      </c>
    </row>
    <row r="168" spans="1:17" ht="21.75" customHeight="1" thickBot="1" x14ac:dyDescent="0.3">
      <c r="A168" s="8" t="s">
        <v>2</v>
      </c>
      <c r="B168" s="68" t="s">
        <v>60</v>
      </c>
      <c r="C168" s="118"/>
      <c r="D168" s="136"/>
    </row>
    <row r="169" spans="1:17" ht="21.75" customHeight="1" thickBot="1" x14ac:dyDescent="0.3">
      <c r="A169" s="8" t="s">
        <v>3</v>
      </c>
      <c r="B169" s="68" t="s">
        <v>61</v>
      </c>
      <c r="C169" s="118"/>
      <c r="D169" s="136"/>
      <c r="I169" s="36" t="s">
        <v>35</v>
      </c>
      <c r="J169" s="31">
        <f>O167</f>
        <v>2</v>
      </c>
      <c r="K169" s="44" t="s">
        <v>4</v>
      </c>
    </row>
    <row r="170" spans="1:17" ht="21.75" customHeight="1" thickBot="1" x14ac:dyDescent="0.3">
      <c r="A170" s="8" t="s">
        <v>4</v>
      </c>
      <c r="B170" s="68" t="s">
        <v>62</v>
      </c>
      <c r="C170" s="118"/>
      <c r="D170" s="136"/>
      <c r="J170" s="1" t="s">
        <v>23</v>
      </c>
    </row>
    <row r="171" spans="1:17" ht="21.75" customHeight="1" thickBot="1" x14ac:dyDescent="0.3">
      <c r="A171" s="8" t="s">
        <v>5</v>
      </c>
      <c r="B171" s="68" t="s">
        <v>63</v>
      </c>
      <c r="C171" s="118"/>
      <c r="D171" s="136"/>
      <c r="J171" s="17">
        <v>12</v>
      </c>
      <c r="K171" s="18">
        <v>5</v>
      </c>
    </row>
    <row r="172" spans="1:17" ht="21.75" customHeight="1" thickBot="1" x14ac:dyDescent="0.3">
      <c r="A172" s="8" t="s">
        <v>6</v>
      </c>
      <c r="B172" s="68" t="s">
        <v>64</v>
      </c>
      <c r="C172" s="118"/>
      <c r="D172" s="136"/>
      <c r="J172" s="17">
        <v>11</v>
      </c>
      <c r="K172" s="18">
        <v>4.5</v>
      </c>
    </row>
    <row r="173" spans="1:17" ht="21.75" customHeight="1" thickBot="1" x14ac:dyDescent="0.3">
      <c r="A173" s="8" t="s">
        <v>174</v>
      </c>
      <c r="B173" s="68" t="s">
        <v>65</v>
      </c>
      <c r="C173" s="118"/>
      <c r="D173" s="136"/>
      <c r="J173" s="17">
        <v>10</v>
      </c>
      <c r="K173" s="18">
        <v>4</v>
      </c>
    </row>
    <row r="174" spans="1:17" ht="21.75" customHeight="1" thickBot="1" x14ac:dyDescent="0.3">
      <c r="A174" s="8" t="s">
        <v>175</v>
      </c>
      <c r="B174" s="68" t="s">
        <v>66</v>
      </c>
      <c r="C174" s="118"/>
      <c r="D174" s="136"/>
      <c r="J174" s="17">
        <v>9</v>
      </c>
      <c r="K174" s="18">
        <v>3.5</v>
      </c>
    </row>
    <row r="175" spans="1:17" ht="21.75" customHeight="1" thickBot="1" x14ac:dyDescent="0.3">
      <c r="A175" s="8" t="s">
        <v>176</v>
      </c>
      <c r="B175" s="68" t="s">
        <v>67</v>
      </c>
      <c r="C175" s="118"/>
      <c r="D175" s="137"/>
      <c r="J175" s="17">
        <v>8</v>
      </c>
      <c r="K175" s="18">
        <v>3</v>
      </c>
    </row>
    <row r="176" spans="1:17" ht="17.25" customHeight="1" x14ac:dyDescent="0.25">
      <c r="A176" s="8" t="s">
        <v>177</v>
      </c>
      <c r="B176" s="69" t="s">
        <v>68</v>
      </c>
      <c r="C176" s="247"/>
      <c r="D176" s="248"/>
      <c r="J176" s="17">
        <v>7</v>
      </c>
      <c r="K176" s="18">
        <v>3</v>
      </c>
    </row>
    <row r="177" spans="1:18" ht="17.25" customHeight="1" thickBot="1" x14ac:dyDescent="0.3">
      <c r="A177" s="8"/>
      <c r="B177" s="68" t="s">
        <v>69</v>
      </c>
      <c r="C177" s="221"/>
      <c r="D177" s="221"/>
      <c r="J177" s="17">
        <v>6</v>
      </c>
      <c r="K177" s="18">
        <v>2</v>
      </c>
    </row>
    <row r="178" spans="1:18" x14ac:dyDescent="0.25">
      <c r="C178" s="190" t="s">
        <v>225</v>
      </c>
    </row>
    <row r="179" spans="1:18" ht="15.75" x14ac:dyDescent="0.25">
      <c r="B179" s="33" t="s">
        <v>212</v>
      </c>
      <c r="C179" s="207" t="s">
        <v>224</v>
      </c>
      <c r="D179" s="20" t="s">
        <v>17</v>
      </c>
      <c r="E179" s="1" t="s">
        <v>213</v>
      </c>
    </row>
    <row r="180" spans="1:18" ht="18" customHeight="1" x14ac:dyDescent="0.25">
      <c r="A180" s="8" t="s">
        <v>0</v>
      </c>
      <c r="B180" s="206" t="s">
        <v>222</v>
      </c>
      <c r="C180" s="138"/>
      <c r="D180" s="139"/>
      <c r="E180" s="74" t="s">
        <v>75</v>
      </c>
      <c r="F180" s="74"/>
    </row>
    <row r="181" spans="1:18" ht="18" customHeight="1" x14ac:dyDescent="0.25">
      <c r="A181" s="8" t="s">
        <v>1</v>
      </c>
      <c r="B181" s="60" t="s">
        <v>74</v>
      </c>
      <c r="C181" s="140"/>
      <c r="D181" s="139"/>
      <c r="E181" s="74" t="s">
        <v>75</v>
      </c>
      <c r="F181" s="74"/>
      <c r="R181" s="1" t="s">
        <v>78</v>
      </c>
    </row>
    <row r="182" spans="1:18" ht="18" customHeight="1" x14ac:dyDescent="0.25">
      <c r="A182" s="8" t="s">
        <v>2</v>
      </c>
      <c r="B182" s="60" t="s">
        <v>71</v>
      </c>
      <c r="C182" s="140"/>
      <c r="D182" s="139"/>
      <c r="E182" s="74" t="s">
        <v>75</v>
      </c>
      <c r="F182" s="74"/>
    </row>
    <row r="183" spans="1:18" ht="18" customHeight="1" x14ac:dyDescent="0.25">
      <c r="A183" s="8" t="s">
        <v>3</v>
      </c>
      <c r="B183" s="60" t="s">
        <v>223</v>
      </c>
      <c r="C183" s="140"/>
      <c r="D183" s="139"/>
      <c r="E183" s="74" t="s">
        <v>73</v>
      </c>
      <c r="F183" s="74"/>
    </row>
    <row r="184" spans="1:18" ht="18" customHeight="1" thickBot="1" x14ac:dyDescent="0.3">
      <c r="A184" s="8" t="s">
        <v>4</v>
      </c>
      <c r="B184" s="87" t="s">
        <v>77</v>
      </c>
      <c r="C184" s="138"/>
      <c r="D184" s="141"/>
      <c r="E184" s="74" t="s">
        <v>76</v>
      </c>
      <c r="F184" s="74"/>
    </row>
    <row r="185" spans="1:18" ht="15.75" thickBot="1" x14ac:dyDescent="0.3">
      <c r="C185" s="11" t="s">
        <v>18</v>
      </c>
      <c r="D185" s="27">
        <f>SUM(D166:D177)+SUM(D180:D184)</f>
        <v>0</v>
      </c>
    </row>
    <row r="187" spans="1:18" ht="33" customHeight="1" x14ac:dyDescent="0.25">
      <c r="B187" s="38" t="s">
        <v>79</v>
      </c>
    </row>
    <row r="188" spans="1:18" ht="17.25" customHeight="1" x14ac:dyDescent="0.25">
      <c r="A188" s="8" t="s">
        <v>0</v>
      </c>
      <c r="B188" s="113"/>
      <c r="C188" s="218" t="s">
        <v>19</v>
      </c>
      <c r="D188" s="219"/>
      <c r="E188" s="219"/>
      <c r="F188" s="219"/>
      <c r="G188" s="219"/>
    </row>
    <row r="189" spans="1:18" ht="17.25" customHeight="1" x14ac:dyDescent="0.25">
      <c r="A189" s="8" t="s">
        <v>1</v>
      </c>
      <c r="B189" s="131"/>
      <c r="C189" s="216" t="s">
        <v>80</v>
      </c>
      <c r="D189" s="217"/>
      <c r="E189" s="217"/>
      <c r="F189" s="217"/>
      <c r="G189" s="217"/>
    </row>
    <row r="190" spans="1:18" ht="17.25" customHeight="1" x14ac:dyDescent="0.2">
      <c r="A190" s="8" t="s">
        <v>2</v>
      </c>
      <c r="B190" s="142"/>
      <c r="C190" s="216" t="s">
        <v>81</v>
      </c>
      <c r="D190" s="217"/>
      <c r="E190" s="217"/>
      <c r="F190" s="217"/>
      <c r="G190" s="217"/>
    </row>
    <row r="191" spans="1:18" ht="17.25" customHeight="1" x14ac:dyDescent="0.25">
      <c r="A191" s="8" t="s">
        <v>3</v>
      </c>
      <c r="B191" s="114"/>
      <c r="C191" s="251" t="s">
        <v>82</v>
      </c>
      <c r="D191" s="252"/>
      <c r="E191" s="252"/>
      <c r="F191" s="252"/>
      <c r="G191" s="252"/>
    </row>
    <row r="192" spans="1:18" ht="17.25" customHeight="1" x14ac:dyDescent="0.25">
      <c r="A192" s="8" t="s">
        <v>4</v>
      </c>
      <c r="B192" s="134"/>
      <c r="C192" s="216" t="s">
        <v>83</v>
      </c>
      <c r="D192" s="217"/>
      <c r="E192" s="217"/>
      <c r="F192" s="217"/>
      <c r="G192" s="217"/>
    </row>
    <row r="193" spans="1:17" ht="21.75" customHeight="1" x14ac:dyDescent="0.25">
      <c r="B193" s="3"/>
      <c r="C193" s="4"/>
      <c r="D193" s="5"/>
      <c r="E193" s="5"/>
      <c r="F193" s="5"/>
      <c r="G193" s="5"/>
      <c r="O193" s="14" t="b">
        <v>0</v>
      </c>
    </row>
    <row r="194" spans="1:17" ht="18" customHeight="1" thickBot="1" x14ac:dyDescent="0.3">
      <c r="C194" s="7" t="s">
        <v>16</v>
      </c>
      <c r="D194" s="20" t="s">
        <v>17</v>
      </c>
    </row>
    <row r="195" spans="1:17" ht="21.75" customHeight="1" thickBot="1" x14ac:dyDescent="0.3">
      <c r="A195" s="8" t="s">
        <v>0</v>
      </c>
      <c r="B195" s="53" t="s">
        <v>84</v>
      </c>
      <c r="C195" s="143"/>
      <c r="D195" s="144"/>
      <c r="E195" s="80"/>
      <c r="I195" s="2" t="s">
        <v>151</v>
      </c>
      <c r="J195" s="2" t="s">
        <v>109</v>
      </c>
      <c r="K195" s="2" t="s">
        <v>110</v>
      </c>
      <c r="O195" s="6" t="s">
        <v>21</v>
      </c>
      <c r="P195" s="19" t="s">
        <v>22</v>
      </c>
      <c r="Q195" s="15"/>
    </row>
    <row r="196" spans="1:17" ht="21.75" customHeight="1" thickBot="1" x14ac:dyDescent="0.3">
      <c r="A196" s="8" t="s">
        <v>1</v>
      </c>
      <c r="B196" s="52" t="s">
        <v>85</v>
      </c>
      <c r="C196" s="145"/>
      <c r="D196" s="146"/>
      <c r="E196" s="80"/>
      <c r="I196" s="9" t="str">
        <f>IF(O193=TRUE,B188,"")</f>
        <v/>
      </c>
      <c r="J196" s="10" t="str">
        <f>IF(O193=TRUE,D217,"")</f>
        <v/>
      </c>
      <c r="K196" s="29" t="str">
        <f>IF(O193=TRUE,O196,"")</f>
        <v/>
      </c>
      <c r="O196" s="30">
        <f>IF(D217&lt;10,2,IF(D217&lt;12,3,IF(D217&lt;14,3.5,IF(D217&lt;16,4,IF(D217&lt;18,4.5,IF(D217&gt;=18,5))))))</f>
        <v>2</v>
      </c>
    </row>
    <row r="197" spans="1:17" ht="21.75" customHeight="1" thickBot="1" x14ac:dyDescent="0.3">
      <c r="A197" s="8" t="s">
        <v>2</v>
      </c>
      <c r="B197" s="52" t="s">
        <v>60</v>
      </c>
      <c r="C197" s="145"/>
      <c r="D197" s="146"/>
      <c r="E197" s="80"/>
    </row>
    <row r="198" spans="1:17" ht="21.75" customHeight="1" thickBot="1" x14ac:dyDescent="0.3">
      <c r="A198" s="8" t="s">
        <v>3</v>
      </c>
      <c r="B198" s="52" t="s">
        <v>86</v>
      </c>
      <c r="C198" s="145"/>
      <c r="D198" s="146"/>
      <c r="E198" s="80"/>
      <c r="I198" s="36" t="s">
        <v>35</v>
      </c>
      <c r="J198" s="31">
        <f>O196</f>
        <v>2</v>
      </c>
      <c r="K198" s="44" t="s">
        <v>5</v>
      </c>
    </row>
    <row r="199" spans="1:17" ht="21.75" customHeight="1" thickBot="1" x14ac:dyDescent="0.3">
      <c r="A199" s="8" t="s">
        <v>4</v>
      </c>
      <c r="B199" s="52" t="s">
        <v>87</v>
      </c>
      <c r="C199" s="145"/>
      <c r="D199" s="146"/>
      <c r="E199" s="80"/>
    </row>
    <row r="200" spans="1:17" ht="21.75" customHeight="1" thickBot="1" x14ac:dyDescent="0.3">
      <c r="A200" s="8" t="s">
        <v>5</v>
      </c>
      <c r="B200" s="52" t="s">
        <v>62</v>
      </c>
      <c r="C200" s="145"/>
      <c r="D200" s="146"/>
      <c r="E200" s="80"/>
      <c r="J200" s="1" t="s">
        <v>23</v>
      </c>
    </row>
    <row r="201" spans="1:17" ht="21.75" customHeight="1" thickBot="1" x14ac:dyDescent="0.3">
      <c r="A201" s="8" t="s">
        <v>6</v>
      </c>
      <c r="B201" s="52" t="s">
        <v>88</v>
      </c>
      <c r="C201" s="145"/>
      <c r="D201" s="146"/>
      <c r="E201" s="80"/>
      <c r="J201" s="17">
        <v>19</v>
      </c>
      <c r="K201" s="18">
        <v>5</v>
      </c>
    </row>
    <row r="202" spans="1:17" ht="21.75" customHeight="1" thickBot="1" x14ac:dyDescent="0.3">
      <c r="A202" s="8" t="s">
        <v>174</v>
      </c>
      <c r="B202" s="52" t="s">
        <v>64</v>
      </c>
      <c r="C202" s="145"/>
      <c r="D202" s="146"/>
      <c r="E202" s="80"/>
      <c r="J202" s="17">
        <v>18</v>
      </c>
      <c r="K202" s="18">
        <v>5</v>
      </c>
    </row>
    <row r="203" spans="1:17" ht="21.75" customHeight="1" thickBot="1" x14ac:dyDescent="0.3">
      <c r="A203" s="8" t="s">
        <v>175</v>
      </c>
      <c r="B203" s="52" t="s">
        <v>65</v>
      </c>
      <c r="C203" s="145"/>
      <c r="D203" s="146"/>
      <c r="E203" s="80"/>
      <c r="J203" s="17">
        <v>17</v>
      </c>
      <c r="K203" s="18">
        <v>4.5</v>
      </c>
    </row>
    <row r="204" spans="1:17" ht="21.75" customHeight="1" thickBot="1" x14ac:dyDescent="0.3">
      <c r="A204" s="8" t="s">
        <v>176</v>
      </c>
      <c r="B204" s="52" t="s">
        <v>66</v>
      </c>
      <c r="C204" s="145"/>
      <c r="D204" s="146"/>
      <c r="E204" s="80"/>
      <c r="J204" s="17">
        <v>16</v>
      </c>
      <c r="K204" s="18">
        <v>4.5</v>
      </c>
    </row>
    <row r="205" spans="1:17" ht="17.25" customHeight="1" thickBot="1" x14ac:dyDescent="0.3">
      <c r="A205" s="8" t="s">
        <v>177</v>
      </c>
      <c r="B205" s="52" t="s">
        <v>67</v>
      </c>
      <c r="C205" s="147"/>
      <c r="D205" s="148"/>
      <c r="E205" s="80"/>
      <c r="J205" s="17">
        <v>15</v>
      </c>
      <c r="K205" s="18">
        <v>4</v>
      </c>
    </row>
    <row r="206" spans="1:17" ht="17.25" customHeight="1" thickBot="1" x14ac:dyDescent="0.3">
      <c r="A206" s="8" t="s">
        <v>178</v>
      </c>
      <c r="B206" s="52" t="s">
        <v>68</v>
      </c>
      <c r="C206" s="145"/>
      <c r="D206" s="146"/>
      <c r="E206" s="80"/>
      <c r="J206" s="17">
        <v>14</v>
      </c>
      <c r="K206" s="18">
        <v>4</v>
      </c>
    </row>
    <row r="207" spans="1:17" x14ac:dyDescent="0.25">
      <c r="C207" s="190" t="s">
        <v>225</v>
      </c>
      <c r="J207" s="17">
        <v>13</v>
      </c>
      <c r="K207" s="18">
        <v>3.5</v>
      </c>
    </row>
    <row r="208" spans="1:17" ht="15.75" x14ac:dyDescent="0.25">
      <c r="B208" s="33" t="s">
        <v>214</v>
      </c>
      <c r="C208" s="207" t="s">
        <v>224</v>
      </c>
      <c r="D208" s="20" t="s">
        <v>17</v>
      </c>
      <c r="E208" s="1" t="s">
        <v>213</v>
      </c>
      <c r="J208" s="17">
        <v>12</v>
      </c>
      <c r="K208" s="18">
        <v>3.5</v>
      </c>
    </row>
    <row r="209" spans="1:18" ht="16.5" customHeight="1" x14ac:dyDescent="0.25">
      <c r="A209" s="8" t="s">
        <v>0</v>
      </c>
      <c r="B209" s="60" t="s">
        <v>89</v>
      </c>
      <c r="C209" s="208"/>
      <c r="D209" s="62"/>
      <c r="E209" s="74" t="s">
        <v>75</v>
      </c>
      <c r="F209" s="74"/>
      <c r="J209" s="17">
        <v>11</v>
      </c>
      <c r="K209" s="18">
        <v>3</v>
      </c>
    </row>
    <row r="210" spans="1:18" ht="16.5" customHeight="1" x14ac:dyDescent="0.25">
      <c r="A210" s="8" t="s">
        <v>1</v>
      </c>
      <c r="B210" s="60" t="s">
        <v>90</v>
      </c>
      <c r="C210" s="209"/>
      <c r="D210" s="62"/>
      <c r="E210" s="74" t="s">
        <v>75</v>
      </c>
      <c r="F210" s="74"/>
      <c r="J210" s="17">
        <v>10</v>
      </c>
      <c r="K210" s="18">
        <v>3</v>
      </c>
    </row>
    <row r="211" spans="1:18" ht="16.5" customHeight="1" x14ac:dyDescent="0.25">
      <c r="A211" s="8" t="s">
        <v>2</v>
      </c>
      <c r="B211" s="60" t="s">
        <v>91</v>
      </c>
      <c r="C211" s="209"/>
      <c r="D211" s="62"/>
      <c r="E211" s="74" t="s">
        <v>75</v>
      </c>
      <c r="F211" s="74"/>
      <c r="J211" s="17">
        <v>9</v>
      </c>
      <c r="K211" s="18">
        <v>2</v>
      </c>
    </row>
    <row r="212" spans="1:18" ht="16.5" customHeight="1" x14ac:dyDescent="0.25">
      <c r="A212" s="8" t="s">
        <v>3</v>
      </c>
      <c r="B212" s="60" t="s">
        <v>92</v>
      </c>
      <c r="C212" s="209"/>
      <c r="D212" s="62"/>
      <c r="E212" s="74" t="s">
        <v>75</v>
      </c>
      <c r="F212" s="74"/>
    </row>
    <row r="213" spans="1:18" ht="16.5" customHeight="1" x14ac:dyDescent="0.25">
      <c r="A213" s="8" t="s">
        <v>4</v>
      </c>
      <c r="B213" s="60" t="s">
        <v>93</v>
      </c>
      <c r="C213" s="208"/>
      <c r="D213" s="61"/>
      <c r="E213" s="74" t="s">
        <v>75</v>
      </c>
      <c r="F213" s="74"/>
    </row>
    <row r="214" spans="1:18" ht="16.5" customHeight="1" x14ac:dyDescent="0.25">
      <c r="A214" s="8" t="s">
        <v>5</v>
      </c>
      <c r="B214" s="63" t="s">
        <v>94</v>
      </c>
      <c r="C214" s="209"/>
      <c r="D214" s="61"/>
      <c r="E214" s="74" t="s">
        <v>96</v>
      </c>
      <c r="F214" s="74"/>
      <c r="R214" s="1" t="s">
        <v>78</v>
      </c>
    </row>
    <row r="215" spans="1:18" ht="16.5" customHeight="1" x14ac:dyDescent="0.25">
      <c r="A215" s="8" t="s">
        <v>6</v>
      </c>
      <c r="B215" s="63" t="s">
        <v>95</v>
      </c>
      <c r="C215" s="209"/>
      <c r="D215" s="61"/>
      <c r="E215" s="74" t="s">
        <v>75</v>
      </c>
      <c r="F215" s="74"/>
    </row>
    <row r="216" spans="1:18" ht="16.5" customHeight="1" thickBot="1" x14ac:dyDescent="0.3">
      <c r="A216" s="8" t="s">
        <v>174</v>
      </c>
      <c r="B216" s="60" t="s">
        <v>72</v>
      </c>
      <c r="C216" s="209"/>
      <c r="D216" s="61"/>
      <c r="E216" s="74" t="s">
        <v>73</v>
      </c>
      <c r="F216" s="74"/>
    </row>
    <row r="217" spans="1:18" ht="15.75" thickBot="1" x14ac:dyDescent="0.3">
      <c r="B217" s="11"/>
      <c r="C217" s="11" t="s">
        <v>18</v>
      </c>
      <c r="D217" s="27">
        <f>SUM(D195:D206)+SUM(D209:D216)</f>
        <v>0</v>
      </c>
    </row>
    <row r="219" spans="1:18" ht="33" customHeight="1" x14ac:dyDescent="0.25">
      <c r="B219" s="38" t="s">
        <v>97</v>
      </c>
    </row>
    <row r="220" spans="1:18" x14ac:dyDescent="0.25">
      <c r="B220" s="13"/>
      <c r="C220" s="218" t="s">
        <v>19</v>
      </c>
      <c r="D220" s="219"/>
      <c r="E220" s="219"/>
      <c r="F220" s="219"/>
      <c r="G220" s="219"/>
    </row>
    <row r="221" spans="1:18" x14ac:dyDescent="0.25">
      <c r="B221" s="13"/>
      <c r="C221" s="216" t="s">
        <v>98</v>
      </c>
      <c r="D221" s="217"/>
      <c r="E221" s="217"/>
      <c r="F221" s="217"/>
      <c r="G221" s="217"/>
    </row>
    <row r="222" spans="1:18" x14ac:dyDescent="0.25">
      <c r="B222" s="76"/>
      <c r="C222" s="216" t="s">
        <v>80</v>
      </c>
      <c r="D222" s="217"/>
      <c r="E222" s="217"/>
      <c r="F222" s="217"/>
      <c r="G222" s="217"/>
    </row>
    <row r="223" spans="1:18" ht="24.75" customHeight="1" x14ac:dyDescent="0.25">
      <c r="B223" s="88"/>
      <c r="C223" s="216" t="s">
        <v>99</v>
      </c>
      <c r="D223" s="217"/>
      <c r="E223" s="217"/>
      <c r="F223" s="217"/>
      <c r="G223" s="217"/>
    </row>
    <row r="224" spans="1:18" ht="21.75" customHeight="1" x14ac:dyDescent="0.25">
      <c r="B224" s="3"/>
      <c r="C224" s="4"/>
      <c r="D224" s="5"/>
      <c r="E224" s="5"/>
      <c r="F224" s="5"/>
      <c r="G224" s="5"/>
      <c r="O224" s="14" t="b">
        <v>0</v>
      </c>
    </row>
    <row r="225" spans="1:18" ht="18" customHeight="1" thickBot="1" x14ac:dyDescent="0.3">
      <c r="C225" s="7" t="s">
        <v>16</v>
      </c>
      <c r="D225" s="20" t="s">
        <v>17</v>
      </c>
    </row>
    <row r="226" spans="1:18" ht="21.75" customHeight="1" thickBot="1" x14ac:dyDescent="0.3">
      <c r="A226" s="8" t="s">
        <v>0</v>
      </c>
      <c r="B226" s="53" t="s">
        <v>100</v>
      </c>
      <c r="C226" s="143"/>
      <c r="D226" s="149"/>
      <c r="E226" s="80"/>
      <c r="I226" s="2" t="s">
        <v>152</v>
      </c>
      <c r="J226" s="2" t="s">
        <v>109</v>
      </c>
      <c r="K226" s="2" t="s">
        <v>110</v>
      </c>
      <c r="O226" s="6" t="s">
        <v>21</v>
      </c>
      <c r="P226" s="19" t="s">
        <v>22</v>
      </c>
      <c r="Q226" s="15"/>
    </row>
    <row r="227" spans="1:18" ht="21.75" customHeight="1" thickBot="1" x14ac:dyDescent="0.3">
      <c r="A227" s="8" t="s">
        <v>1</v>
      </c>
      <c r="B227" s="52" t="s">
        <v>101</v>
      </c>
      <c r="C227" s="145"/>
      <c r="D227" s="132"/>
      <c r="E227" s="80"/>
      <c r="I227" s="9" t="str">
        <f>IF(O224=TRUE,B220,"")</f>
        <v/>
      </c>
      <c r="J227" s="10" t="str">
        <f>IF(O224=TRUE,D242,"")</f>
        <v/>
      </c>
      <c r="K227" s="29" t="str">
        <f>IF(O224=TRUE,O227,"")</f>
        <v/>
      </c>
      <c r="O227" s="30">
        <f>IF(D242&lt;7,2,IF(D242&lt;9,3,IF(D242&lt;10,3.5,IF(D242&lt;11,4,IF(D242&lt;12,4.5,IF(D242&gt;=12,5))))))</f>
        <v>2</v>
      </c>
    </row>
    <row r="228" spans="1:18" ht="21.75" customHeight="1" thickBot="1" x14ac:dyDescent="0.3">
      <c r="A228" s="8" t="s">
        <v>2</v>
      </c>
      <c r="B228" s="52" t="s">
        <v>102</v>
      </c>
      <c r="C228" s="145"/>
      <c r="D228" s="132"/>
      <c r="E228" s="80"/>
    </row>
    <row r="229" spans="1:18" ht="21.75" customHeight="1" thickBot="1" x14ac:dyDescent="0.3">
      <c r="A229" s="8" t="s">
        <v>3</v>
      </c>
      <c r="B229" s="52" t="s">
        <v>60</v>
      </c>
      <c r="C229" s="145"/>
      <c r="D229" s="132"/>
      <c r="E229" s="80"/>
      <c r="I229" s="36" t="s">
        <v>35</v>
      </c>
      <c r="J229" s="35">
        <f>O227</f>
        <v>2</v>
      </c>
      <c r="K229" s="44" t="s">
        <v>6</v>
      </c>
    </row>
    <row r="230" spans="1:18" ht="21.75" customHeight="1" thickBot="1" x14ac:dyDescent="0.3">
      <c r="A230" s="8" t="s">
        <v>4</v>
      </c>
      <c r="B230" s="52" t="s">
        <v>61</v>
      </c>
      <c r="C230" s="145"/>
      <c r="D230" s="132"/>
      <c r="E230" s="80"/>
      <c r="J230" s="1" t="s">
        <v>23</v>
      </c>
    </row>
    <row r="231" spans="1:18" ht="21.75" customHeight="1" thickBot="1" x14ac:dyDescent="0.3">
      <c r="A231" s="8" t="s">
        <v>5</v>
      </c>
      <c r="B231" s="52" t="s">
        <v>62</v>
      </c>
      <c r="C231" s="145"/>
      <c r="D231" s="132"/>
      <c r="E231" s="80"/>
      <c r="J231" s="17">
        <v>12</v>
      </c>
      <c r="K231" s="18">
        <v>5</v>
      </c>
    </row>
    <row r="232" spans="1:18" ht="21.75" customHeight="1" thickBot="1" x14ac:dyDescent="0.3">
      <c r="A232" s="8" t="s">
        <v>6</v>
      </c>
      <c r="B232" s="52" t="s">
        <v>88</v>
      </c>
      <c r="C232" s="145"/>
      <c r="D232" s="132"/>
      <c r="E232" s="80"/>
      <c r="J232" s="17">
        <v>11</v>
      </c>
      <c r="K232" s="18">
        <v>4.5</v>
      </c>
    </row>
    <row r="233" spans="1:18" ht="21.75" customHeight="1" thickBot="1" x14ac:dyDescent="0.3">
      <c r="A233" s="8" t="s">
        <v>174</v>
      </c>
      <c r="B233" s="52" t="s">
        <v>64</v>
      </c>
      <c r="C233" s="145"/>
      <c r="D233" s="132"/>
      <c r="E233" s="80"/>
      <c r="J233" s="17">
        <v>10</v>
      </c>
      <c r="K233" s="18">
        <v>4</v>
      </c>
    </row>
    <row r="234" spans="1:18" ht="21.75" customHeight="1" thickBot="1" x14ac:dyDescent="0.3">
      <c r="A234" s="8" t="s">
        <v>175</v>
      </c>
      <c r="B234" s="52" t="s">
        <v>65</v>
      </c>
      <c r="C234" s="145"/>
      <c r="D234" s="132"/>
      <c r="E234" s="80"/>
      <c r="J234" s="17">
        <v>9</v>
      </c>
      <c r="K234" s="18">
        <v>3.5</v>
      </c>
    </row>
    <row r="235" spans="1:18" ht="21.75" customHeight="1" thickBot="1" x14ac:dyDescent="0.3">
      <c r="A235" s="8" t="s">
        <v>176</v>
      </c>
      <c r="B235" s="52" t="s">
        <v>103</v>
      </c>
      <c r="C235" s="145"/>
      <c r="D235" s="132"/>
      <c r="E235" s="80"/>
      <c r="J235" s="17">
        <v>8</v>
      </c>
      <c r="K235" s="18">
        <v>3</v>
      </c>
    </row>
    <row r="236" spans="1:18" x14ac:dyDescent="0.25">
      <c r="C236" s="190" t="s">
        <v>225</v>
      </c>
      <c r="J236" s="17">
        <v>7</v>
      </c>
      <c r="K236" s="18">
        <v>3</v>
      </c>
    </row>
    <row r="237" spans="1:18" ht="15.75" x14ac:dyDescent="0.25">
      <c r="B237" s="33" t="s">
        <v>215</v>
      </c>
      <c r="C237" s="207" t="s">
        <v>224</v>
      </c>
      <c r="D237" s="20" t="s">
        <v>17</v>
      </c>
      <c r="E237" s="1" t="s">
        <v>213</v>
      </c>
      <c r="J237" s="17">
        <v>6</v>
      </c>
      <c r="K237" s="18">
        <v>2</v>
      </c>
    </row>
    <row r="238" spans="1:18" ht="18" customHeight="1" x14ac:dyDescent="0.25">
      <c r="A238" s="8" t="s">
        <v>0</v>
      </c>
      <c r="B238" s="60" t="s">
        <v>104</v>
      </c>
      <c r="C238" s="150"/>
      <c r="D238" s="151"/>
      <c r="E238" s="74" t="s">
        <v>75</v>
      </c>
    </row>
    <row r="239" spans="1:18" ht="18" customHeight="1" x14ac:dyDescent="0.25">
      <c r="A239" s="8" t="s">
        <v>1</v>
      </c>
      <c r="B239" s="60" t="s">
        <v>105</v>
      </c>
      <c r="C239" s="150"/>
      <c r="D239" s="151"/>
      <c r="E239" s="74" t="s">
        <v>107</v>
      </c>
      <c r="R239" s="1" t="s">
        <v>78</v>
      </c>
    </row>
    <row r="240" spans="1:18" ht="18" customHeight="1" x14ac:dyDescent="0.25">
      <c r="A240" s="8" t="s">
        <v>2</v>
      </c>
      <c r="B240" s="60" t="s">
        <v>106</v>
      </c>
      <c r="C240" s="150"/>
      <c r="D240" s="151"/>
      <c r="E240" s="74" t="s">
        <v>108</v>
      </c>
    </row>
    <row r="241" spans="1:17" ht="18" customHeight="1" thickBot="1" x14ac:dyDescent="0.3">
      <c r="A241" s="8" t="s">
        <v>3</v>
      </c>
      <c r="B241" s="60" t="s">
        <v>72</v>
      </c>
      <c r="C241" s="150"/>
      <c r="D241" s="151"/>
      <c r="E241" s="74" t="s">
        <v>73</v>
      </c>
    </row>
    <row r="242" spans="1:17" ht="15.75" thickBot="1" x14ac:dyDescent="0.3">
      <c r="B242" s="11" t="s">
        <v>18</v>
      </c>
      <c r="C242" s="27">
        <f>SUM(C234:C241)</f>
        <v>0</v>
      </c>
      <c r="D242" s="28">
        <f>SUM(D226:D235)+SUM(D238:D241)</f>
        <v>0</v>
      </c>
    </row>
    <row r="244" spans="1:17" ht="33" customHeight="1" x14ac:dyDescent="0.25">
      <c r="B244" s="38" t="s">
        <v>111</v>
      </c>
    </row>
    <row r="245" spans="1:17" x14ac:dyDescent="0.25">
      <c r="B245" s="13"/>
      <c r="C245" s="218" t="s">
        <v>19</v>
      </c>
      <c r="D245" s="219"/>
      <c r="E245" s="219"/>
      <c r="F245" s="219"/>
      <c r="G245" s="219"/>
    </row>
    <row r="246" spans="1:17" x14ac:dyDescent="0.2">
      <c r="B246" s="67"/>
      <c r="C246" s="216" t="s">
        <v>98</v>
      </c>
      <c r="D246" s="217"/>
      <c r="E246" s="217"/>
      <c r="F246" s="217"/>
      <c r="G246" s="217"/>
    </row>
    <row r="247" spans="1:17" x14ac:dyDescent="0.25">
      <c r="B247" s="71"/>
      <c r="C247" s="216" t="s">
        <v>80</v>
      </c>
      <c r="D247" s="217"/>
      <c r="E247" s="217"/>
      <c r="F247" s="217"/>
      <c r="G247" s="217"/>
    </row>
    <row r="248" spans="1:17" ht="39" customHeight="1" x14ac:dyDescent="0.25">
      <c r="B248" s="88"/>
      <c r="C248" s="216" t="s">
        <v>165</v>
      </c>
      <c r="D248" s="217"/>
      <c r="E248" s="217"/>
      <c r="F248" s="217"/>
      <c r="G248" s="217"/>
    </row>
    <row r="249" spans="1:17" ht="21.75" customHeight="1" x14ac:dyDescent="0.25">
      <c r="B249" s="3"/>
      <c r="C249" s="4"/>
      <c r="D249" s="5"/>
      <c r="E249" s="5"/>
      <c r="F249" s="5"/>
      <c r="G249" s="5"/>
      <c r="O249" s="14" t="b">
        <v>0</v>
      </c>
    </row>
    <row r="250" spans="1:17" ht="18" customHeight="1" thickBot="1" x14ac:dyDescent="0.3">
      <c r="C250" s="7" t="s">
        <v>16</v>
      </c>
      <c r="D250" s="20" t="s">
        <v>17</v>
      </c>
    </row>
    <row r="251" spans="1:17" ht="21.75" customHeight="1" thickBot="1" x14ac:dyDescent="0.3">
      <c r="A251" s="8" t="s">
        <v>0</v>
      </c>
      <c r="B251" s="53" t="s">
        <v>112</v>
      </c>
      <c r="C251" s="143"/>
      <c r="D251" s="152"/>
      <c r="E251" s="80"/>
      <c r="I251" s="2" t="s">
        <v>153</v>
      </c>
      <c r="J251" s="2" t="s">
        <v>109</v>
      </c>
      <c r="K251" s="2" t="s">
        <v>110</v>
      </c>
      <c r="O251" s="6" t="s">
        <v>21</v>
      </c>
      <c r="P251" s="19" t="s">
        <v>22</v>
      </c>
      <c r="Q251" s="15"/>
    </row>
    <row r="252" spans="1:17" ht="21.75" customHeight="1" thickBot="1" x14ac:dyDescent="0.3">
      <c r="A252" s="8" t="s">
        <v>1</v>
      </c>
      <c r="B252" s="52" t="s">
        <v>113</v>
      </c>
      <c r="C252" s="145"/>
      <c r="D252" s="153"/>
      <c r="E252" s="80"/>
      <c r="I252" s="9" t="str">
        <f>IF(O249=TRUE,B245,"")</f>
        <v/>
      </c>
      <c r="J252" s="10" t="str">
        <f>IF(O249=TRUE,D265,"")</f>
        <v/>
      </c>
      <c r="K252" s="29" t="str">
        <f>IF(O249=TRUE,O252,"")</f>
        <v/>
      </c>
      <c r="O252" s="30">
        <f>IF(D265&lt;5,2,IF(D265&lt;7,3,IF(D265&lt;8,3.5,IF(D265&lt;9,4,IF(D265&lt;10,4.5,IF(D265&gt;=10,5))))))</f>
        <v>2</v>
      </c>
    </row>
    <row r="253" spans="1:17" ht="21.75" customHeight="1" thickBot="1" x14ac:dyDescent="0.3">
      <c r="A253" s="8" t="s">
        <v>2</v>
      </c>
      <c r="B253" s="52" t="s">
        <v>114</v>
      </c>
      <c r="C253" s="145"/>
      <c r="D253" s="153"/>
      <c r="E253" s="80"/>
    </row>
    <row r="254" spans="1:17" ht="21.75" customHeight="1" thickBot="1" x14ac:dyDescent="0.3">
      <c r="A254" s="8" t="s">
        <v>3</v>
      </c>
      <c r="B254" s="52" t="s">
        <v>115</v>
      </c>
      <c r="C254" s="145"/>
      <c r="D254" s="132"/>
      <c r="E254" s="80"/>
      <c r="I254" s="36" t="s">
        <v>35</v>
      </c>
      <c r="J254" s="35">
        <f>O252</f>
        <v>2</v>
      </c>
      <c r="K254" s="44" t="s">
        <v>174</v>
      </c>
    </row>
    <row r="255" spans="1:17" ht="21.75" customHeight="1" thickBot="1" x14ac:dyDescent="0.3">
      <c r="A255" s="8" t="s">
        <v>4</v>
      </c>
      <c r="B255" s="52" t="s">
        <v>116</v>
      </c>
      <c r="C255" s="145"/>
      <c r="D255" s="132"/>
      <c r="E255" s="80"/>
      <c r="J255" s="1" t="s">
        <v>23</v>
      </c>
    </row>
    <row r="256" spans="1:17" ht="21.75" customHeight="1" thickBot="1" x14ac:dyDescent="0.3">
      <c r="A256" s="8" t="s">
        <v>5</v>
      </c>
      <c r="B256" s="52" t="s">
        <v>117</v>
      </c>
      <c r="C256" s="145"/>
      <c r="D256" s="132"/>
      <c r="E256" s="80"/>
      <c r="J256" s="17">
        <v>10</v>
      </c>
      <c r="K256" s="18">
        <v>5</v>
      </c>
    </row>
    <row r="257" spans="1:18" ht="21.75" customHeight="1" thickBot="1" x14ac:dyDescent="0.3">
      <c r="A257" s="8" t="s">
        <v>6</v>
      </c>
      <c r="B257" s="52" t="s">
        <v>118</v>
      </c>
      <c r="C257" s="145"/>
      <c r="D257" s="153"/>
      <c r="E257" s="80"/>
      <c r="J257" s="17">
        <v>9</v>
      </c>
      <c r="K257" s="18">
        <v>4.5</v>
      </c>
    </row>
    <row r="258" spans="1:18" x14ac:dyDescent="0.25">
      <c r="C258" s="190" t="s">
        <v>225</v>
      </c>
      <c r="J258" s="17">
        <v>8</v>
      </c>
      <c r="K258" s="18">
        <v>4</v>
      </c>
    </row>
    <row r="259" spans="1:18" ht="15.75" x14ac:dyDescent="0.25">
      <c r="B259" s="33" t="s">
        <v>70</v>
      </c>
      <c r="C259" s="207" t="s">
        <v>224</v>
      </c>
      <c r="D259" s="20" t="s">
        <v>17</v>
      </c>
      <c r="E259" s="1" t="s">
        <v>213</v>
      </c>
      <c r="J259" s="17">
        <v>7</v>
      </c>
      <c r="K259" s="18">
        <v>3.5</v>
      </c>
    </row>
    <row r="260" spans="1:18" ht="18" customHeight="1" x14ac:dyDescent="0.25">
      <c r="A260" s="8" t="s">
        <v>0</v>
      </c>
      <c r="B260" s="60" t="s">
        <v>119</v>
      </c>
      <c r="C260" s="150"/>
      <c r="D260" s="139"/>
      <c r="E260" s="74" t="s">
        <v>75</v>
      </c>
      <c r="J260" s="17">
        <v>6</v>
      </c>
      <c r="K260" s="18">
        <v>3</v>
      </c>
    </row>
    <row r="261" spans="1:18" ht="18" customHeight="1" x14ac:dyDescent="0.25">
      <c r="A261" s="8" t="s">
        <v>1</v>
      </c>
      <c r="B261" s="60" t="s">
        <v>120</v>
      </c>
      <c r="C261" s="154"/>
      <c r="D261" s="139"/>
      <c r="E261" s="74" t="s">
        <v>108</v>
      </c>
      <c r="J261" s="17">
        <v>5</v>
      </c>
      <c r="K261" s="18">
        <v>3</v>
      </c>
      <c r="R261" s="1" t="s">
        <v>78</v>
      </c>
    </row>
    <row r="262" spans="1:18" ht="18" customHeight="1" x14ac:dyDescent="0.25">
      <c r="A262" s="8" t="s">
        <v>2</v>
      </c>
      <c r="B262" s="60" t="s">
        <v>121</v>
      </c>
      <c r="C262" s="154"/>
      <c r="D262" s="139"/>
      <c r="E262" s="74" t="s">
        <v>123</v>
      </c>
      <c r="J262" s="17">
        <v>4</v>
      </c>
      <c r="K262" s="18">
        <v>2</v>
      </c>
    </row>
    <row r="263" spans="1:18" ht="18" customHeight="1" x14ac:dyDescent="0.25">
      <c r="A263" s="8" t="s">
        <v>3</v>
      </c>
      <c r="B263" s="60" t="s">
        <v>122</v>
      </c>
      <c r="C263" s="154"/>
      <c r="D263" s="139"/>
      <c r="E263" s="74" t="s">
        <v>108</v>
      </c>
    </row>
    <row r="264" spans="1:18" ht="18" customHeight="1" thickBot="1" x14ac:dyDescent="0.3">
      <c r="A264" s="8" t="s">
        <v>4</v>
      </c>
      <c r="B264" s="60" t="s">
        <v>72</v>
      </c>
      <c r="C264" s="154"/>
      <c r="D264" s="139"/>
      <c r="E264" s="74" t="s">
        <v>73</v>
      </c>
    </row>
    <row r="265" spans="1:18" ht="15.75" thickBot="1" x14ac:dyDescent="0.3">
      <c r="B265" s="11"/>
      <c r="C265" s="27" t="s">
        <v>200</v>
      </c>
      <c r="D265" s="28">
        <f>SUM(D251:D257)+SUM(D260:D264)</f>
        <v>0</v>
      </c>
    </row>
    <row r="267" spans="1:18" ht="30" customHeight="1" x14ac:dyDescent="0.25">
      <c r="B267" s="38" t="s">
        <v>124</v>
      </c>
    </row>
    <row r="268" spans="1:18" ht="15.75" x14ac:dyDescent="0.25">
      <c r="B268" s="33" t="s">
        <v>157</v>
      </c>
      <c r="C268" s="190" t="s">
        <v>225</v>
      </c>
    </row>
    <row r="269" spans="1:18" ht="15.75" x14ac:dyDescent="0.25">
      <c r="B269" s="74"/>
      <c r="C269" s="207" t="s">
        <v>224</v>
      </c>
      <c r="D269" s="20" t="s">
        <v>17</v>
      </c>
      <c r="E269" s="1" t="s">
        <v>213</v>
      </c>
    </row>
    <row r="270" spans="1:18" ht="19.5" customHeight="1" x14ac:dyDescent="0.25">
      <c r="A270" s="8" t="s">
        <v>0</v>
      </c>
      <c r="B270" s="32" t="s">
        <v>128</v>
      </c>
      <c r="C270" s="210"/>
      <c r="D270" s="61"/>
      <c r="E270" s="74" t="s">
        <v>127</v>
      </c>
      <c r="O270" s="6" t="s">
        <v>21</v>
      </c>
      <c r="P270" s="19" t="s">
        <v>22</v>
      </c>
      <c r="Q270" s="15"/>
    </row>
    <row r="271" spans="1:18" ht="19.5" customHeight="1" x14ac:dyDescent="0.25">
      <c r="A271" s="8" t="s">
        <v>1</v>
      </c>
      <c r="B271" s="32" t="s">
        <v>125</v>
      </c>
      <c r="C271" s="210"/>
      <c r="D271" s="61"/>
      <c r="E271" s="74" t="s">
        <v>126</v>
      </c>
      <c r="I271" s="36" t="s">
        <v>140</v>
      </c>
      <c r="J271" s="35">
        <f>O271</f>
        <v>2</v>
      </c>
      <c r="K271" s="44" t="s">
        <v>175</v>
      </c>
      <c r="O271" s="30">
        <f>IF(D292&lt;7,2,IF(D292&lt;9,3,IF(D292&lt;10,3.5,IF(D292&lt;12,4,IF(D292&lt;13,4.5,IF(D292&gt;=13,5))))))</f>
        <v>2</v>
      </c>
    </row>
    <row r="272" spans="1:18" ht="19.5" customHeight="1" x14ac:dyDescent="0.25">
      <c r="A272" s="8" t="s">
        <v>2</v>
      </c>
      <c r="B272" s="32" t="s">
        <v>158</v>
      </c>
      <c r="C272" s="210"/>
      <c r="D272" s="61"/>
      <c r="E272" s="74" t="s">
        <v>126</v>
      </c>
      <c r="J272" s="1" t="s">
        <v>23</v>
      </c>
      <c r="O272" s="43">
        <f>D292</f>
        <v>0</v>
      </c>
    </row>
    <row r="273" spans="1:11" ht="19.5" customHeight="1" x14ac:dyDescent="0.25">
      <c r="A273" s="8" t="s">
        <v>3</v>
      </c>
      <c r="B273" s="32" t="s">
        <v>129</v>
      </c>
      <c r="C273" s="210"/>
      <c r="D273" s="61"/>
      <c r="E273" s="74" t="s">
        <v>126</v>
      </c>
      <c r="J273" s="17">
        <v>14</v>
      </c>
      <c r="K273" s="18">
        <v>5</v>
      </c>
    </row>
    <row r="274" spans="1:11" ht="19.5" customHeight="1" x14ac:dyDescent="0.25">
      <c r="A274" s="8" t="s">
        <v>4</v>
      </c>
      <c r="B274" s="39" t="s">
        <v>159</v>
      </c>
      <c r="C274" s="210"/>
      <c r="D274" s="61"/>
      <c r="J274" s="17">
        <v>13</v>
      </c>
      <c r="K274" s="18">
        <v>5</v>
      </c>
    </row>
    <row r="275" spans="1:11" ht="19.5" customHeight="1" x14ac:dyDescent="0.25">
      <c r="A275" s="8" t="s">
        <v>5</v>
      </c>
      <c r="B275" s="39" t="s">
        <v>160</v>
      </c>
      <c r="C275" s="210"/>
      <c r="D275" s="61"/>
      <c r="J275" s="17">
        <v>12</v>
      </c>
      <c r="K275" s="18">
        <v>4.5</v>
      </c>
    </row>
    <row r="276" spans="1:11" ht="19.5" customHeight="1" x14ac:dyDescent="0.25">
      <c r="A276" s="8" t="s">
        <v>6</v>
      </c>
      <c r="B276" s="32" t="s">
        <v>161</v>
      </c>
      <c r="C276" s="210"/>
      <c r="D276" s="61"/>
      <c r="J276" s="17">
        <v>11</v>
      </c>
      <c r="K276" s="18">
        <v>4</v>
      </c>
    </row>
    <row r="277" spans="1:11" ht="19.5" customHeight="1" x14ac:dyDescent="0.25">
      <c r="A277" s="8" t="s">
        <v>174</v>
      </c>
      <c r="B277" s="40" t="s">
        <v>130</v>
      </c>
      <c r="C277" s="61"/>
      <c r="D277" s="61"/>
      <c r="E277" s="74" t="s">
        <v>131</v>
      </c>
      <c r="J277" s="17">
        <v>10</v>
      </c>
      <c r="K277" s="18">
        <v>4</v>
      </c>
    </row>
    <row r="278" spans="1:11" ht="19.5" customHeight="1" x14ac:dyDescent="0.25">
      <c r="J278" s="17">
        <v>9</v>
      </c>
      <c r="K278" s="18">
        <v>3.5</v>
      </c>
    </row>
    <row r="279" spans="1:11" ht="19.5" customHeight="1" x14ac:dyDescent="0.25">
      <c r="B279" s="33" t="s">
        <v>162</v>
      </c>
      <c r="C279" s="190" t="s">
        <v>225</v>
      </c>
      <c r="J279" s="17">
        <v>8</v>
      </c>
      <c r="K279" s="18">
        <v>3</v>
      </c>
    </row>
    <row r="280" spans="1:11" ht="15.75" x14ac:dyDescent="0.25">
      <c r="B280" s="74" t="s">
        <v>196</v>
      </c>
      <c r="C280" s="207" t="s">
        <v>224</v>
      </c>
      <c r="D280" s="20" t="s">
        <v>17</v>
      </c>
      <c r="E280" s="1" t="s">
        <v>213</v>
      </c>
      <c r="J280" s="17">
        <v>7</v>
      </c>
      <c r="K280" s="18">
        <v>3</v>
      </c>
    </row>
    <row r="281" spans="1:11" ht="19.5" customHeight="1" x14ac:dyDescent="0.25">
      <c r="A281" s="8" t="s">
        <v>175</v>
      </c>
      <c r="B281" s="32" t="s">
        <v>132</v>
      </c>
      <c r="C281" s="211"/>
      <c r="D281" s="86"/>
      <c r="E281" s="74" t="s">
        <v>127</v>
      </c>
      <c r="F281" s="74"/>
      <c r="J281" s="17">
        <v>6</v>
      </c>
      <c r="K281" s="18">
        <v>2</v>
      </c>
    </row>
    <row r="282" spans="1:11" ht="19.5" customHeight="1" x14ac:dyDescent="0.25">
      <c r="A282" s="8" t="s">
        <v>176</v>
      </c>
      <c r="B282" s="32" t="s">
        <v>133</v>
      </c>
      <c r="C282" s="211"/>
      <c r="D282" s="86"/>
      <c r="E282" s="74" t="s">
        <v>126</v>
      </c>
      <c r="F282" s="74"/>
    </row>
    <row r="283" spans="1:11" ht="19.5" customHeight="1" x14ac:dyDescent="0.25">
      <c r="A283" s="8" t="s">
        <v>177</v>
      </c>
      <c r="B283" s="32" t="s">
        <v>134</v>
      </c>
      <c r="C283" s="212"/>
      <c r="D283" s="86"/>
      <c r="E283" s="74" t="s">
        <v>126</v>
      </c>
      <c r="F283" s="74"/>
    </row>
    <row r="284" spans="1:11" ht="19.5" customHeight="1" x14ac:dyDescent="0.25">
      <c r="A284" s="8" t="s">
        <v>178</v>
      </c>
      <c r="B284" s="32" t="s">
        <v>163</v>
      </c>
      <c r="C284" s="211"/>
      <c r="D284" s="86"/>
      <c r="E284" s="74" t="s">
        <v>135</v>
      </c>
      <c r="F284" s="74"/>
    </row>
    <row r="285" spans="1:11" ht="19.5" customHeight="1" x14ac:dyDescent="0.25">
      <c r="A285" s="8" t="s">
        <v>179</v>
      </c>
      <c r="B285" s="39" t="s">
        <v>164</v>
      </c>
      <c r="C285" s="212"/>
      <c r="D285" s="86"/>
      <c r="E285" s="74"/>
      <c r="F285" s="74"/>
    </row>
    <row r="286" spans="1:11" ht="19.5" customHeight="1" x14ac:dyDescent="0.25">
      <c r="C286" s="11"/>
    </row>
    <row r="287" spans="1:11" ht="19.5" customHeight="1" x14ac:dyDescent="0.25">
      <c r="B287" s="38" t="s">
        <v>136</v>
      </c>
    </row>
    <row r="288" spans="1:11" ht="19.5" customHeight="1" x14ac:dyDescent="0.25">
      <c r="B288" s="42" t="s">
        <v>138</v>
      </c>
    </row>
    <row r="289" spans="1:16" ht="19.5" customHeight="1" x14ac:dyDescent="0.25">
      <c r="C289" s="20" t="s">
        <v>17</v>
      </c>
      <c r="D289" s="20" t="s">
        <v>17</v>
      </c>
      <c r="O289" s="26" t="s">
        <v>141</v>
      </c>
      <c r="P289" s="45" t="s">
        <v>142</v>
      </c>
    </row>
    <row r="290" spans="1:16" ht="33.75" customHeight="1" x14ac:dyDescent="0.25">
      <c r="A290" s="8" t="s">
        <v>180</v>
      </c>
      <c r="B290" s="41" t="s">
        <v>137</v>
      </c>
      <c r="C290" s="64"/>
      <c r="D290" s="61"/>
      <c r="I290" s="49" t="s">
        <v>143</v>
      </c>
      <c r="J290" s="48">
        <f>P290</f>
        <v>2</v>
      </c>
      <c r="O290" s="46">
        <f>J11+J26+J57+J73+J169+J198+J229+J254+J271</f>
        <v>18</v>
      </c>
      <c r="P290" s="47">
        <f>O290/9</f>
        <v>2</v>
      </c>
    </row>
    <row r="291" spans="1:16" ht="33.75" customHeight="1" thickBot="1" x14ac:dyDescent="0.3">
      <c r="A291" s="8" t="s">
        <v>181</v>
      </c>
      <c r="B291" s="39" t="s">
        <v>139</v>
      </c>
      <c r="C291" s="64"/>
      <c r="D291" s="61"/>
    </row>
    <row r="292" spans="1:16" ht="18.75" customHeight="1" thickBot="1" x14ac:dyDescent="0.3">
      <c r="D292" s="27">
        <f>SUM(D270:D277)+SUM(D281:D285)+SUM(D290:D291)</f>
        <v>0</v>
      </c>
      <c r="I292" s="2" t="s">
        <v>144</v>
      </c>
      <c r="J292" s="2" t="s">
        <v>109</v>
      </c>
      <c r="K292" s="2" t="s">
        <v>110</v>
      </c>
      <c r="L292" s="2"/>
    </row>
    <row r="293" spans="1:16" ht="18.75" customHeight="1" x14ac:dyDescent="0.25">
      <c r="I293" s="50" t="str">
        <f>I9</f>
        <v/>
      </c>
      <c r="J293" s="12" t="str">
        <f t="shared" ref="J293:K293" si="0">J9</f>
        <v/>
      </c>
      <c r="K293" s="51" t="str">
        <f t="shared" si="0"/>
        <v/>
      </c>
    </row>
    <row r="294" spans="1:16" ht="18.75" customHeight="1" x14ac:dyDescent="0.25">
      <c r="I294" s="2" t="s">
        <v>154</v>
      </c>
      <c r="J294" s="2" t="s">
        <v>109</v>
      </c>
      <c r="K294" s="2" t="s">
        <v>110</v>
      </c>
    </row>
    <row r="295" spans="1:16" ht="18.75" customHeight="1" x14ac:dyDescent="0.25">
      <c r="I295" s="50" t="str">
        <f>I24</f>
        <v/>
      </c>
      <c r="J295" s="12" t="str">
        <f>J24</f>
        <v/>
      </c>
      <c r="K295" s="51" t="str">
        <f>K24</f>
        <v/>
      </c>
    </row>
    <row r="296" spans="1:16" ht="18.75" customHeight="1" x14ac:dyDescent="0.25">
      <c r="I296" s="2" t="s">
        <v>146</v>
      </c>
      <c r="J296" s="2" t="s">
        <v>109</v>
      </c>
      <c r="K296" s="2" t="s">
        <v>110</v>
      </c>
    </row>
    <row r="297" spans="1:16" ht="18.75" customHeight="1" x14ac:dyDescent="0.25">
      <c r="I297" s="50">
        <f>I71</f>
        <v>0</v>
      </c>
      <c r="J297" s="12">
        <f t="shared" ref="J297:K297" si="1">J71</f>
        <v>0</v>
      </c>
      <c r="K297" s="51">
        <f t="shared" si="1"/>
        <v>2</v>
      </c>
      <c r="L297" s="77">
        <f>(K297+$J$290)/2</f>
        <v>2</v>
      </c>
      <c r="M297" s="2" t="s">
        <v>216</v>
      </c>
    </row>
    <row r="298" spans="1:16" ht="18.75" customHeight="1" x14ac:dyDescent="0.25">
      <c r="I298" s="2" t="s">
        <v>147</v>
      </c>
      <c r="J298" s="2" t="s">
        <v>109</v>
      </c>
      <c r="K298" s="2" t="s">
        <v>110</v>
      </c>
      <c r="L298" s="2" t="s">
        <v>166</v>
      </c>
    </row>
    <row r="299" spans="1:16" ht="18.75" customHeight="1" x14ac:dyDescent="0.25">
      <c r="I299" s="50">
        <f>I95</f>
        <v>0</v>
      </c>
      <c r="J299" s="12">
        <f t="shared" ref="J299:K299" si="2">J95</f>
        <v>0</v>
      </c>
      <c r="K299" s="51">
        <f t="shared" si="2"/>
        <v>2</v>
      </c>
      <c r="L299" s="77">
        <f>(K299+$J$290)/2</f>
        <v>2</v>
      </c>
      <c r="M299" s="2" t="s">
        <v>216</v>
      </c>
    </row>
    <row r="300" spans="1:16" ht="18.75" customHeight="1" x14ac:dyDescent="0.25">
      <c r="I300" s="2" t="s">
        <v>148</v>
      </c>
      <c r="J300" s="2" t="s">
        <v>109</v>
      </c>
      <c r="K300" s="2" t="s">
        <v>110</v>
      </c>
      <c r="L300" s="2" t="s">
        <v>166</v>
      </c>
    </row>
    <row r="301" spans="1:16" ht="18.75" customHeight="1" x14ac:dyDescent="0.25">
      <c r="I301" s="50">
        <f>I119</f>
        <v>0</v>
      </c>
      <c r="J301" s="12">
        <f t="shared" ref="J301:K301" si="3">J119</f>
        <v>0</v>
      </c>
      <c r="K301" s="51">
        <f t="shared" si="3"/>
        <v>2</v>
      </c>
      <c r="L301" s="77">
        <f>(K301+$J$290)/2</f>
        <v>2</v>
      </c>
      <c r="M301" s="2" t="s">
        <v>216</v>
      </c>
    </row>
    <row r="302" spans="1:16" ht="18.75" customHeight="1" x14ac:dyDescent="0.25">
      <c r="I302" s="2" t="s">
        <v>149</v>
      </c>
      <c r="J302" s="2" t="s">
        <v>109</v>
      </c>
      <c r="K302" s="2" t="s">
        <v>110</v>
      </c>
      <c r="L302" s="2" t="s">
        <v>166</v>
      </c>
    </row>
    <row r="303" spans="1:16" ht="18.75" customHeight="1" x14ac:dyDescent="0.25">
      <c r="I303" s="155">
        <f>I143</f>
        <v>0</v>
      </c>
      <c r="J303" s="156">
        <f t="shared" ref="J303:K303" si="4">J143</f>
        <v>0</v>
      </c>
      <c r="K303" s="157">
        <f t="shared" si="4"/>
        <v>2</v>
      </c>
      <c r="L303" s="158">
        <f>(K303+$J$290)/2</f>
        <v>2</v>
      </c>
      <c r="M303" s="2" t="s">
        <v>216</v>
      </c>
    </row>
    <row r="304" spans="1:16" ht="18.75" customHeight="1" x14ac:dyDescent="0.25">
      <c r="I304" s="2" t="s">
        <v>150</v>
      </c>
      <c r="J304" s="2" t="s">
        <v>109</v>
      </c>
      <c r="K304" s="2" t="s">
        <v>110</v>
      </c>
    </row>
    <row r="305" spans="9:11" ht="18.75" customHeight="1" x14ac:dyDescent="0.25">
      <c r="I305" s="50" t="str">
        <f>I167</f>
        <v/>
      </c>
      <c r="J305" s="12" t="str">
        <f t="shared" ref="J305:K305" si="5">J167</f>
        <v/>
      </c>
      <c r="K305" s="51" t="str">
        <f t="shared" si="5"/>
        <v/>
      </c>
    </row>
    <row r="306" spans="9:11" ht="18.75" customHeight="1" x14ac:dyDescent="0.25">
      <c r="I306" s="2" t="s">
        <v>151</v>
      </c>
      <c r="J306" s="2" t="s">
        <v>109</v>
      </c>
      <c r="K306" s="2" t="s">
        <v>110</v>
      </c>
    </row>
    <row r="307" spans="9:11" ht="18.75" customHeight="1" x14ac:dyDescent="0.25">
      <c r="I307" s="50" t="str">
        <f>I196</f>
        <v/>
      </c>
      <c r="J307" s="12" t="str">
        <f t="shared" ref="J307:K307" si="6">J196</f>
        <v/>
      </c>
      <c r="K307" s="51" t="str">
        <f t="shared" si="6"/>
        <v/>
      </c>
    </row>
    <row r="308" spans="9:11" ht="18.75" customHeight="1" x14ac:dyDescent="0.25">
      <c r="I308" s="2" t="s">
        <v>152</v>
      </c>
      <c r="J308" s="2" t="s">
        <v>109</v>
      </c>
      <c r="K308" s="2" t="s">
        <v>110</v>
      </c>
    </row>
    <row r="309" spans="9:11" ht="18.75" customHeight="1" x14ac:dyDescent="0.25">
      <c r="I309" s="50" t="str">
        <f>I227</f>
        <v/>
      </c>
      <c r="J309" s="12" t="str">
        <f t="shared" ref="J309:K309" si="7">J227</f>
        <v/>
      </c>
      <c r="K309" s="51" t="str">
        <f t="shared" si="7"/>
        <v/>
      </c>
    </row>
    <row r="310" spans="9:11" ht="18.75" customHeight="1" x14ac:dyDescent="0.25">
      <c r="I310" s="2" t="s">
        <v>205</v>
      </c>
      <c r="J310" s="2" t="s">
        <v>109</v>
      </c>
      <c r="K310" s="2" t="s">
        <v>110</v>
      </c>
    </row>
    <row r="311" spans="9:11" ht="18.75" customHeight="1" x14ac:dyDescent="0.25">
      <c r="I311" s="50" t="str">
        <f>I252</f>
        <v/>
      </c>
      <c r="J311" s="12" t="str">
        <f t="shared" ref="J311:K311" si="8">J252</f>
        <v/>
      </c>
      <c r="K311" s="51" t="str">
        <f t="shared" si="8"/>
        <v/>
      </c>
    </row>
    <row r="312" spans="9:11" ht="15.75" customHeight="1" x14ac:dyDescent="0.25"/>
    <row r="313" spans="9:11" ht="15.75" customHeight="1" x14ac:dyDescent="0.25"/>
    <row r="314" spans="9:11" ht="15.75" customHeight="1" x14ac:dyDescent="0.25"/>
    <row r="315" spans="9:11" ht="15.75" customHeight="1" x14ac:dyDescent="0.25"/>
    <row r="316" spans="9:11" ht="15.75" customHeight="1" x14ac:dyDescent="0.25"/>
    <row r="317" spans="9:11" ht="15.75" customHeight="1" x14ac:dyDescent="0.25"/>
    <row r="318" spans="9:11" ht="15.75" customHeight="1" x14ac:dyDescent="0.25"/>
    <row r="319" spans="9:11" ht="15.75" customHeight="1" x14ac:dyDescent="0.25"/>
    <row r="320" spans="9:11" ht="15.75" customHeight="1" x14ac:dyDescent="0.25"/>
    <row r="321" spans="9:27" ht="15.75" customHeight="1" x14ac:dyDescent="0.25"/>
    <row r="322" spans="9:27" ht="15.75" customHeight="1" x14ac:dyDescent="0.25"/>
    <row r="323" spans="9:27" ht="15.75" customHeight="1" thickBot="1" x14ac:dyDescent="0.3">
      <c r="V323" s="249" t="s">
        <v>202</v>
      </c>
      <c r="W323" s="250"/>
    </row>
    <row r="324" spans="9:27" ht="15.75" customHeight="1" x14ac:dyDescent="0.25">
      <c r="J324" s="92" t="s">
        <v>166</v>
      </c>
      <c r="M324" s="195" t="s">
        <v>210</v>
      </c>
      <c r="V324" s="199" t="s">
        <v>190</v>
      </c>
      <c r="W324" s="102" t="s">
        <v>210</v>
      </c>
      <c r="Y324" s="173" t="s">
        <v>201</v>
      </c>
      <c r="Z324" s="190"/>
      <c r="AA324" s="196" t="s">
        <v>201</v>
      </c>
    </row>
    <row r="325" spans="9:27" ht="15.75" customHeight="1" x14ac:dyDescent="0.25">
      <c r="J325" s="1" t="s">
        <v>218</v>
      </c>
      <c r="K325" s="92" t="s">
        <v>189</v>
      </c>
      <c r="L325" s="92" t="s">
        <v>166</v>
      </c>
      <c r="M325" s="91" t="s">
        <v>220</v>
      </c>
      <c r="U325" s="197" t="s">
        <v>166</v>
      </c>
      <c r="V325" s="200" t="s">
        <v>170</v>
      </c>
      <c r="W325" s="104" t="s">
        <v>209</v>
      </c>
      <c r="Y325" s="174" t="s">
        <v>209</v>
      </c>
      <c r="Z325" s="190"/>
      <c r="AA325" s="172" t="s">
        <v>171</v>
      </c>
    </row>
    <row r="326" spans="9:27" ht="15.75" customHeight="1" thickBot="1" x14ac:dyDescent="0.25">
      <c r="J326" s="89" t="s">
        <v>217</v>
      </c>
      <c r="K326" s="92" t="s">
        <v>219</v>
      </c>
      <c r="L326" s="89" t="s">
        <v>169</v>
      </c>
      <c r="M326" s="89" t="s">
        <v>170</v>
      </c>
      <c r="U326" s="198" t="s">
        <v>170</v>
      </c>
      <c r="V326" s="111"/>
      <c r="W326" s="189" t="s">
        <v>198</v>
      </c>
      <c r="Y326" s="191" t="s">
        <v>198</v>
      </c>
      <c r="AA326" s="192" t="s">
        <v>170</v>
      </c>
    </row>
    <row r="327" spans="9:27" ht="15.75" customHeight="1" x14ac:dyDescent="0.25">
      <c r="I327" s="100" t="s">
        <v>206</v>
      </c>
      <c r="J327" s="18"/>
      <c r="K327" s="18"/>
      <c r="L327" s="18" t="e">
        <f>AVERAGE(J327:K327)</f>
        <v>#DIV/0!</v>
      </c>
      <c r="M327" s="90">
        <f>$J$290</f>
        <v>2</v>
      </c>
      <c r="N327" s="17"/>
      <c r="O327" s="17"/>
      <c r="P327" s="17"/>
      <c r="Q327" s="17"/>
      <c r="R327" s="17"/>
      <c r="S327" s="17"/>
      <c r="T327" s="17"/>
      <c r="U327" s="90" t="e">
        <f>AVERAGE(L327:M327)</f>
        <v>#DIV/0!</v>
      </c>
      <c r="V327" s="186"/>
      <c r="W327" s="188">
        <f>V327-Y327</f>
        <v>0</v>
      </c>
      <c r="Y327" s="159"/>
      <c r="Z327" s="160" t="s">
        <v>193</v>
      </c>
      <c r="AA327" s="162"/>
    </row>
    <row r="328" spans="9:27" ht="15.75" customHeight="1" x14ac:dyDescent="0.25">
      <c r="I328" s="100" t="s">
        <v>207</v>
      </c>
      <c r="J328" s="18"/>
      <c r="K328" s="18"/>
      <c r="L328" s="18" t="e">
        <f>AVERAGE(J328:K328)</f>
        <v>#DIV/0!</v>
      </c>
      <c r="M328" s="90">
        <f t="shared" ref="M328:M329" si="9">$J$290</f>
        <v>2</v>
      </c>
      <c r="N328" s="17"/>
      <c r="O328" s="17"/>
      <c r="P328" s="17"/>
      <c r="Q328" s="17"/>
      <c r="R328" s="17"/>
      <c r="S328" s="17"/>
      <c r="T328" s="17"/>
      <c r="U328" s="90" t="e">
        <f>AVERAGE(L328:M328)</f>
        <v>#DIV/0!</v>
      </c>
      <c r="V328" s="187"/>
      <c r="W328" s="193">
        <f t="shared" ref="W328:W329" si="10">V328-Y328</f>
        <v>0</v>
      </c>
      <c r="Y328" s="159"/>
      <c r="Z328" s="160" t="s">
        <v>193</v>
      </c>
      <c r="AA328" s="163"/>
    </row>
    <row r="329" spans="9:27" ht="15.75" customHeight="1" thickBot="1" x14ac:dyDescent="0.3">
      <c r="I329" s="100" t="s">
        <v>208</v>
      </c>
      <c r="J329" s="17"/>
      <c r="K329" s="18"/>
      <c r="L329" s="18" t="e">
        <f>AVERAGE(J329:K329)</f>
        <v>#DIV/0!</v>
      </c>
      <c r="M329" s="90">
        <f t="shared" si="9"/>
        <v>2</v>
      </c>
      <c r="N329" s="17"/>
      <c r="O329" s="17"/>
      <c r="P329" s="17"/>
      <c r="Q329" s="17"/>
      <c r="R329" s="17"/>
      <c r="S329" s="17"/>
      <c r="T329" s="17"/>
      <c r="U329" s="90" t="e">
        <f>AVERAGE(L329:M329)</f>
        <v>#DIV/0!</v>
      </c>
      <c r="V329" s="187"/>
      <c r="W329" s="194">
        <f t="shared" si="10"/>
        <v>0</v>
      </c>
      <c r="Y329" s="159"/>
      <c r="Z329" s="160" t="s">
        <v>193</v>
      </c>
      <c r="AA329" s="164"/>
    </row>
    <row r="330" spans="9:27" ht="15.75" customHeight="1" x14ac:dyDescent="0.2">
      <c r="J330" s="195" t="s">
        <v>210</v>
      </c>
      <c r="K330" s="196" t="s">
        <v>201</v>
      </c>
      <c r="L330" s="2"/>
      <c r="M330" s="196" t="s">
        <v>201</v>
      </c>
    </row>
    <row r="331" spans="9:27" ht="15.75" customHeight="1" x14ac:dyDescent="0.2">
      <c r="J331" s="92" t="s">
        <v>173</v>
      </c>
      <c r="K331" s="196" t="s">
        <v>171</v>
      </c>
      <c r="L331" s="92"/>
      <c r="M331" s="196" t="s">
        <v>171</v>
      </c>
    </row>
    <row r="332" spans="9:27" ht="15.75" customHeight="1" thickBot="1" x14ac:dyDescent="0.3">
      <c r="J332" s="174" t="s">
        <v>170</v>
      </c>
      <c r="K332" s="172" t="s">
        <v>172</v>
      </c>
      <c r="L332" s="174" t="s">
        <v>166</v>
      </c>
      <c r="M332" s="172" t="s">
        <v>173</v>
      </c>
    </row>
    <row r="333" spans="9:27" ht="15.75" customHeight="1" x14ac:dyDescent="0.25">
      <c r="I333" s="100" t="s">
        <v>206</v>
      </c>
      <c r="J333" s="161">
        <f>AA327</f>
        <v>0</v>
      </c>
      <c r="K333" s="162"/>
      <c r="L333" s="103">
        <f>AVERAGE(J333:K333)</f>
        <v>0</v>
      </c>
      <c r="M333" s="162"/>
    </row>
    <row r="334" spans="9:27" ht="15.75" customHeight="1" x14ac:dyDescent="0.25">
      <c r="I334" s="100" t="s">
        <v>207</v>
      </c>
      <c r="J334" s="161">
        <f t="shared" ref="J334:J335" si="11">AA328</f>
        <v>0</v>
      </c>
      <c r="K334" s="163"/>
      <c r="L334" s="103">
        <f t="shared" ref="L334:L335" si="12">AVERAGE(J334:K334)</f>
        <v>0</v>
      </c>
      <c r="M334" s="163"/>
    </row>
    <row r="335" spans="9:27" ht="15.75" customHeight="1" thickBot="1" x14ac:dyDescent="0.3">
      <c r="I335" s="100" t="s">
        <v>208</v>
      </c>
      <c r="J335" s="161">
        <f t="shared" si="11"/>
        <v>0</v>
      </c>
      <c r="K335" s="164"/>
      <c r="L335" s="103">
        <f t="shared" si="12"/>
        <v>0</v>
      </c>
      <c r="M335" s="164"/>
    </row>
    <row r="336" spans="9:27" ht="15.75" customHeight="1" x14ac:dyDescent="0.25"/>
    <row r="337" spans="9:13" ht="15.75" customHeight="1" x14ac:dyDescent="0.25">
      <c r="I337" s="179" t="s">
        <v>197</v>
      </c>
      <c r="J337" s="180" t="s">
        <v>194</v>
      </c>
      <c r="K337" s="180" t="s">
        <v>192</v>
      </c>
      <c r="L337" s="180" t="s">
        <v>166</v>
      </c>
      <c r="M337" s="180" t="s">
        <v>168</v>
      </c>
    </row>
    <row r="338" spans="9:13" ht="15.75" customHeight="1" x14ac:dyDescent="0.25">
      <c r="I338" s="181" t="s">
        <v>206</v>
      </c>
      <c r="J338" s="182"/>
      <c r="K338" s="183"/>
      <c r="L338" s="184" t="e">
        <f>AVERAGE(J338:K338)</f>
        <v>#DIV/0!</v>
      </c>
      <c r="M338" s="185"/>
    </row>
    <row r="339" spans="9:13" ht="15.75" customHeight="1" x14ac:dyDescent="0.25">
      <c r="I339" s="181" t="s">
        <v>207</v>
      </c>
      <c r="J339" s="182"/>
      <c r="K339" s="185"/>
      <c r="L339" s="184" t="e">
        <f>AVERAGE(J339:K339)</f>
        <v>#DIV/0!</v>
      </c>
      <c r="M339" s="185"/>
    </row>
    <row r="340" spans="9:13" ht="15.75" customHeight="1" x14ac:dyDescent="0.25">
      <c r="I340" s="181" t="s">
        <v>208</v>
      </c>
      <c r="J340" s="182"/>
      <c r="K340" s="185"/>
      <c r="L340" s="184" t="e">
        <f>AVERAGE(J340:K340)</f>
        <v>#DIV/0!</v>
      </c>
      <c r="M340" s="185"/>
    </row>
    <row r="341" spans="9:13" ht="15.75" customHeight="1" x14ac:dyDescent="0.25"/>
    <row r="342" spans="9:13" ht="15.75" customHeight="1" x14ac:dyDescent="0.25"/>
    <row r="343" spans="9:13" ht="15.75" customHeight="1" x14ac:dyDescent="0.25"/>
    <row r="344" spans="9:13" ht="15.75" customHeight="1" x14ac:dyDescent="0.25"/>
    <row r="345" spans="9:13" ht="15.75" customHeight="1" x14ac:dyDescent="0.25"/>
    <row r="346" spans="9:13" ht="15.75" customHeight="1" x14ac:dyDescent="0.25"/>
    <row r="347" spans="9:13" ht="15.75" customHeight="1" x14ac:dyDescent="0.25"/>
    <row r="348" spans="9:13" ht="15.75" customHeight="1" x14ac:dyDescent="0.25"/>
    <row r="349" spans="9:13" ht="15.75" customHeight="1" x14ac:dyDescent="0.25"/>
    <row r="350" spans="9:13" ht="15.75" customHeight="1" x14ac:dyDescent="0.25"/>
    <row r="351" spans="9:13" ht="15.75" customHeight="1" x14ac:dyDescent="0.25"/>
    <row r="352" spans="9:13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</sheetData>
  <mergeCells count="71">
    <mergeCell ref="V323:W323"/>
    <mergeCell ref="C248:G248"/>
    <mergeCell ref="C189:G189"/>
    <mergeCell ref="C190:G190"/>
    <mergeCell ref="C191:G191"/>
    <mergeCell ref="C192:G192"/>
    <mergeCell ref="C220:G220"/>
    <mergeCell ref="C221:G221"/>
    <mergeCell ref="C222:G222"/>
    <mergeCell ref="C223:G223"/>
    <mergeCell ref="C245:G245"/>
    <mergeCell ref="C246:G246"/>
    <mergeCell ref="C247:G247"/>
    <mergeCell ref="C188:G188"/>
    <mergeCell ref="C137:G137"/>
    <mergeCell ref="C138:G138"/>
    <mergeCell ref="C139:G139"/>
    <mergeCell ref="C146:C147"/>
    <mergeCell ref="D146:D147"/>
    <mergeCell ref="C152:C153"/>
    <mergeCell ref="D152:D153"/>
    <mergeCell ref="C161:G161"/>
    <mergeCell ref="C162:G162"/>
    <mergeCell ref="C163:G163"/>
    <mergeCell ref="C176:C177"/>
    <mergeCell ref="D176:D177"/>
    <mergeCell ref="C128:C129"/>
    <mergeCell ref="D128:D129"/>
    <mergeCell ref="C89:G89"/>
    <mergeCell ref="C90:G90"/>
    <mergeCell ref="C91:G91"/>
    <mergeCell ref="C98:C99"/>
    <mergeCell ref="D98:D99"/>
    <mergeCell ref="C104:C105"/>
    <mergeCell ref="D104:D105"/>
    <mergeCell ref="C113:G113"/>
    <mergeCell ref="C114:G114"/>
    <mergeCell ref="C115:G115"/>
    <mergeCell ref="C122:C123"/>
    <mergeCell ref="D122:D123"/>
    <mergeCell ref="C80:C81"/>
    <mergeCell ref="D80:D81"/>
    <mergeCell ref="C47:C48"/>
    <mergeCell ref="D47:D48"/>
    <mergeCell ref="C49:C50"/>
    <mergeCell ref="D49:D50"/>
    <mergeCell ref="C55:G55"/>
    <mergeCell ref="C64:G64"/>
    <mergeCell ref="C65:G65"/>
    <mergeCell ref="C66:G66"/>
    <mergeCell ref="C67:G67"/>
    <mergeCell ref="C74:C75"/>
    <mergeCell ref="D74:D75"/>
    <mergeCell ref="C41:C42"/>
    <mergeCell ref="D41:D42"/>
    <mergeCell ref="C43:C44"/>
    <mergeCell ref="D43:D44"/>
    <mergeCell ref="C45:C46"/>
    <mergeCell ref="D45:D46"/>
    <mergeCell ref="C19:G19"/>
    <mergeCell ref="C20:G20"/>
    <mergeCell ref="C23:C24"/>
    <mergeCell ref="D23:D24"/>
    <mergeCell ref="C34:C35"/>
    <mergeCell ref="D34:D35"/>
    <mergeCell ref="C18:G18"/>
    <mergeCell ref="C2:G2"/>
    <mergeCell ref="C3:G3"/>
    <mergeCell ref="C4:G4"/>
    <mergeCell ref="C5:G5"/>
    <mergeCell ref="C17:G17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Pole wyboru 1">
              <controlPr defaultSize="0" autoFill="0" autoLine="0" autoPict="0">
                <anchor moveWithCells="1">
                  <from>
                    <xdr:col>3</xdr:col>
                    <xdr:colOff>38100</xdr:colOff>
                    <xdr:row>3</xdr:row>
                    <xdr:rowOff>180975</xdr:rowOff>
                  </from>
                  <to>
                    <xdr:col>6</xdr:col>
                    <xdr:colOff>647700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Pole wyboru 2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180975</xdr:rowOff>
                  </from>
                  <to>
                    <xdr:col>6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Pole wyboru 3">
              <controlPr defaultSize="0" autoFill="0" autoLine="0" autoPict="0">
                <anchor moveWithCells="1">
                  <from>
                    <xdr:col>3</xdr:col>
                    <xdr:colOff>152400</xdr:colOff>
                    <xdr:row>219</xdr:row>
                    <xdr:rowOff>9525</xdr:rowOff>
                  </from>
                  <to>
                    <xdr:col>7</xdr:col>
                    <xdr:colOff>0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Pole wyboru 4">
              <controlPr defaultSize="0" autoFill="0" autoLine="0" autoPict="0">
                <anchor moveWithCells="1">
                  <from>
                    <xdr:col>3</xdr:col>
                    <xdr:colOff>161925</xdr:colOff>
                    <xdr:row>187</xdr:row>
                    <xdr:rowOff>0</xdr:rowOff>
                  </from>
                  <to>
                    <xdr:col>7</xdr:col>
                    <xdr:colOff>9525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Pole wyboru 5">
              <controlPr defaultSize="0" autoFill="0" autoLine="0" autoPict="0">
                <anchor moveWithCells="1">
                  <from>
                    <xdr:col>3</xdr:col>
                    <xdr:colOff>152400</xdr:colOff>
                    <xdr:row>160</xdr:row>
                    <xdr:rowOff>0</xdr:rowOff>
                  </from>
                  <to>
                    <xdr:col>7</xdr:col>
                    <xdr:colOff>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Pole wyboru 6">
              <controlPr defaultSize="0" autoFill="0" autoLine="0" autoPict="0">
                <anchor moveWithCells="1">
                  <from>
                    <xdr:col>3</xdr:col>
                    <xdr:colOff>152400</xdr:colOff>
                    <xdr:row>244</xdr:row>
                    <xdr:rowOff>9525</xdr:rowOff>
                  </from>
                  <to>
                    <xdr:col>7</xdr:col>
                    <xdr:colOff>0</xdr:colOff>
                    <xdr:row>245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Nazwa projektu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2017-06-21T08:27:32Z</dcterms:created>
  <dcterms:modified xsi:type="dcterms:W3CDTF">2019-06-10T10:24:45Z</dcterms:modified>
</cp:coreProperties>
</file>